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480 Clúid Mahon\01 Documentation\04.00 Statutory Consents\04.01 Local Auth Planning\480 04.01 20250501 PART 8 SUBMISSION\Schedule of Accommodation\"/>
    </mc:Choice>
  </mc:AlternateContent>
  <xr:revisionPtr revIDLastSave="0" documentId="13_ncr:1_{E5C5550B-AF58-4637-AAC9-CCE2AAD32E1D}" xr6:coauthVersionLast="47" xr6:coauthVersionMax="47" xr10:uidLastSave="{00000000-0000-0000-0000-000000000000}"/>
  <bookViews>
    <workbookView xWindow="1170" yWindow="1170" windowWidth="19605" windowHeight="147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Sheet1!$A$1:$N$83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C60" i="1"/>
  <c r="C63" i="1" s="1"/>
  <c r="C71" i="1" s="1"/>
  <c r="C72" i="1" s="1"/>
  <c r="C73" i="1"/>
  <c r="C59" i="1"/>
  <c r="E76" i="1"/>
  <c r="C75" i="1"/>
  <c r="C78" i="1"/>
  <c r="C69" i="1"/>
  <c r="C70" i="1" s="1"/>
  <c r="C13" i="2"/>
  <c r="C11" i="2"/>
  <c r="C15" i="2"/>
  <c r="C5" i="2"/>
  <c r="C6" i="2" s="1"/>
  <c r="B29" i="2"/>
  <c r="C7" i="2" s="1"/>
  <c r="C8" i="2" s="1"/>
  <c r="C9" i="2"/>
  <c r="I55" i="1"/>
  <c r="I31" i="1"/>
  <c r="I32" i="1"/>
  <c r="I33" i="1"/>
  <c r="I34" i="1"/>
  <c r="I35" i="1"/>
  <c r="I36" i="1"/>
  <c r="I37" i="1"/>
  <c r="I38" i="1"/>
  <c r="I39" i="1"/>
  <c r="I54" i="1"/>
  <c r="I53" i="1"/>
  <c r="I51" i="1"/>
  <c r="I50" i="1"/>
  <c r="I49" i="1"/>
  <c r="I48" i="1"/>
  <c r="I47" i="1"/>
  <c r="I41" i="1"/>
  <c r="I42" i="1"/>
  <c r="I43" i="1"/>
  <c r="I44" i="1"/>
  <c r="I45" i="1"/>
</calcChain>
</file>

<file path=xl/sharedStrings.xml><?xml version="1.0" encoding="utf-8"?>
<sst xmlns="http://schemas.openxmlformats.org/spreadsheetml/2006/main" count="258" uniqueCount="131">
  <si>
    <t>GIA (sq.m)</t>
  </si>
  <si>
    <t>Aggregate Living Area (sq.m.)</t>
  </si>
  <si>
    <t xml:space="preserve"> Bedroom Area 1 (sq.m)</t>
  </si>
  <si>
    <t xml:space="preserve"> Bedroom Area 2 (sq.m)</t>
  </si>
  <si>
    <t xml:space="preserve"> Bedroom Area 3 (sq.m)</t>
  </si>
  <si>
    <t>Aggregate Bedroom Areas (sq.m)</t>
  </si>
  <si>
    <t>Storage (total) sq.m</t>
  </si>
  <si>
    <t>Private Open Space (sq.m)</t>
  </si>
  <si>
    <t>Aspect</t>
  </si>
  <si>
    <t xml:space="preserve">2 BED 4 PERSON </t>
  </si>
  <si>
    <t xml:space="preserve">Apartment </t>
  </si>
  <si>
    <t>Dual Aspect</t>
  </si>
  <si>
    <t>Yes</t>
  </si>
  <si>
    <t xml:space="preserve">3 BED 5 PERSON </t>
  </si>
  <si>
    <t>No</t>
  </si>
  <si>
    <t xml:space="preserve">2 BED 3 PERSON </t>
  </si>
  <si>
    <t>1 BED 2 PERSON</t>
  </si>
  <si>
    <t>Single Aspect</t>
  </si>
  <si>
    <t>2 Storey House</t>
  </si>
  <si>
    <t>00.01</t>
  </si>
  <si>
    <t>00.02</t>
  </si>
  <si>
    <t>00.03</t>
  </si>
  <si>
    <t>00.04</t>
  </si>
  <si>
    <t>00.05</t>
  </si>
  <si>
    <t>00.06</t>
  </si>
  <si>
    <t>00.07</t>
  </si>
  <si>
    <t>00.08</t>
  </si>
  <si>
    <t>00.09</t>
  </si>
  <si>
    <t>01.01</t>
  </si>
  <si>
    <t>01.02</t>
  </si>
  <si>
    <t>01.03</t>
  </si>
  <si>
    <t>01.04</t>
  </si>
  <si>
    <t>01.05</t>
  </si>
  <si>
    <t>02.01</t>
  </si>
  <si>
    <t>02.02</t>
  </si>
  <si>
    <t>02.03</t>
  </si>
  <si>
    <t>02.04</t>
  </si>
  <si>
    <t>02.05</t>
  </si>
  <si>
    <t>03.01</t>
  </si>
  <si>
    <t>03.02</t>
  </si>
  <si>
    <t>03.03</t>
  </si>
  <si>
    <t>Dwelling Type</t>
  </si>
  <si>
    <t>Dwelling Size</t>
  </si>
  <si>
    <t>Unit. No.</t>
  </si>
  <si>
    <t>00 Ground Floor</t>
  </si>
  <si>
    <t>01 First Floor</t>
  </si>
  <si>
    <t>02 Second Floor</t>
  </si>
  <si>
    <t>03 Third Floor</t>
  </si>
  <si>
    <t>02 First Floor</t>
  </si>
  <si>
    <t>Unit Mix</t>
  </si>
  <si>
    <t>1 Bed</t>
  </si>
  <si>
    <t>2 Bed (3p)</t>
  </si>
  <si>
    <t>2 Bed (4p)</t>
  </si>
  <si>
    <t>3 Bed</t>
  </si>
  <si>
    <t>TOTAL</t>
  </si>
  <si>
    <t>7 (32%)</t>
  </si>
  <si>
    <t>13 (59%)</t>
  </si>
  <si>
    <t>1 (4.5%)</t>
  </si>
  <si>
    <t>Level</t>
  </si>
  <si>
    <t>Chancery Lane, Dublin 8, D08 C98X Ireland - info@plusarchitecture.ie -                             T: +353 1 521 3378</t>
  </si>
  <si>
    <t>Project Information</t>
  </si>
  <si>
    <t>Job Number/Code</t>
  </si>
  <si>
    <t>480 / MAH</t>
  </si>
  <si>
    <t>Name</t>
  </si>
  <si>
    <t>Clúid Mahon</t>
  </si>
  <si>
    <t>Address</t>
  </si>
  <si>
    <t>Skehard Road Site, Mahon Cork</t>
  </si>
  <si>
    <t>Distribution</t>
  </si>
  <si>
    <t>Planning Authority</t>
  </si>
  <si>
    <t>Cork County Council</t>
  </si>
  <si>
    <t>10% + Larger than Apartment Guidelines</t>
  </si>
  <si>
    <t>Document information</t>
  </si>
  <si>
    <t>Document Number</t>
  </si>
  <si>
    <t>MAH-PLU-ZZ-ZZ-SH-AR-Housing Quality Assessment</t>
  </si>
  <si>
    <t>Gross Floor Area         (sq.m)</t>
  </si>
  <si>
    <t>662.2</t>
  </si>
  <si>
    <t>606</t>
  </si>
  <si>
    <t>432.9</t>
  </si>
  <si>
    <t>244.9</t>
  </si>
  <si>
    <t>Standards Reference</t>
  </si>
  <si>
    <t>STUDIO</t>
  </si>
  <si>
    <t>1 BED</t>
  </si>
  <si>
    <t>2 BED</t>
  </si>
  <si>
    <t>3 BED</t>
  </si>
  <si>
    <t>No. of bed spaces</t>
  </si>
  <si>
    <t>Minimum GIA (sq.m)</t>
  </si>
  <si>
    <t>Minimum Aggregate Living Area (sq.m.)</t>
  </si>
  <si>
    <t>Minimum Aggregate Bedroom Areas (sq.m)</t>
  </si>
  <si>
    <t>Minimum Storage (total) sq.m</t>
  </si>
  <si>
    <t>Minimum Private Open Space (sq.m)</t>
  </si>
  <si>
    <t>Sustainable Urban Housing, Design Standards for New Apartments, July 2023</t>
  </si>
  <si>
    <t xml:space="preserve"> Requirements</t>
  </si>
  <si>
    <t xml:space="preserve"> Minimum Bedroom Area 1 (sq.m)</t>
  </si>
  <si>
    <t xml:space="preserve"> Minimum Bedroom Area 2 (sq.m)</t>
  </si>
  <si>
    <t>Minimum Bedroom Area 3 (sq.m)</t>
  </si>
  <si>
    <t>Key Site Statistics Summary</t>
  </si>
  <si>
    <t>Site Area (Red Line Boundary)</t>
  </si>
  <si>
    <t>sq.m</t>
  </si>
  <si>
    <t>ha</t>
  </si>
  <si>
    <t>Site Area  (Blue line Boundary)</t>
  </si>
  <si>
    <t>No. of dwellings</t>
  </si>
  <si>
    <t>units</t>
  </si>
  <si>
    <t>unit per hectare</t>
  </si>
  <si>
    <t>Gross Floor Area</t>
  </si>
  <si>
    <t>Public Open Space Area</t>
  </si>
  <si>
    <t>%</t>
  </si>
  <si>
    <t>Building Heights</t>
  </si>
  <si>
    <t>storey</t>
  </si>
  <si>
    <t>m high</t>
  </si>
  <si>
    <t>Dual Aspects</t>
  </si>
  <si>
    <t>Total vehicular parking</t>
  </si>
  <si>
    <t>Resident Bicycle Parking</t>
  </si>
  <si>
    <t>Gross Floor Area (sq.m)</t>
  </si>
  <si>
    <t>Density (= No. dwellings / Site Area)</t>
  </si>
  <si>
    <t>Site Coverage (= Ground Floor Area / Site Area in % )</t>
  </si>
  <si>
    <t>Plot Ratio (= Gross Floor Area / Site Area)</t>
  </si>
  <si>
    <t>2 to 4</t>
  </si>
  <si>
    <t>Including DAC</t>
  </si>
  <si>
    <t>Including EV</t>
  </si>
  <si>
    <t>Communal Open Space Area</t>
  </si>
  <si>
    <t>Communal Open Space Provision (COS / Site Area in %)</t>
  </si>
  <si>
    <t>Public Open Space Provision (= POS Area / Site Area)</t>
  </si>
  <si>
    <t>Vehicular parking</t>
  </si>
  <si>
    <t>3 Bed (5p)</t>
  </si>
  <si>
    <t>Minimum Public Open Space Required</t>
  </si>
  <si>
    <t>Minimum floor areas for communal amenity space (sq.m)</t>
  </si>
  <si>
    <t>Communal Open Space Provided</t>
  </si>
  <si>
    <t>minimum required</t>
  </si>
  <si>
    <t>sqm minimum required</t>
  </si>
  <si>
    <t>maximum allowed</t>
  </si>
  <si>
    <t>minimum required (0.5 per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</si>
</sst>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sz val="10"/>
      <color rgb="FF000000"/>
      <name val="Arial"/>
    </font>
    <font>
      <sz val="8"/>
      <name val="Arial"/>
      <scheme val="minor"/>
    </font>
    <font>
      <sz val="11"/>
      <color theme="1"/>
      <name val="Apex New Book"/>
      <family val="3"/>
    </font>
    <font>
      <sz val="11"/>
      <color theme="0"/>
      <name val="Apex New Book"/>
      <family val="3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name val="Arial"/>
      <family val="2"/>
      <scheme val="minor"/>
    </font>
    <font>
      <sz val="10"/>
      <name val="Arial"/>
      <family val="2"/>
    </font>
    <font>
      <sz val="12"/>
      <name val="Arial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95959"/>
        <bgColor rgb="FF595959"/>
      </patternFill>
    </fill>
    <fill>
      <patternFill patternType="solid">
        <fgColor rgb="FFF2F3E2"/>
        <bgColor indexed="64"/>
      </patternFill>
    </fill>
    <fill>
      <patternFill patternType="solid">
        <fgColor rgb="FFF2F3E2"/>
        <bgColor rgb="FFFFFFFF"/>
      </patternFill>
    </fill>
    <fill>
      <patternFill patternType="solid">
        <fgColor rgb="FFFCEDE9"/>
        <bgColor indexed="64"/>
      </patternFill>
    </fill>
    <fill>
      <patternFill patternType="solid">
        <fgColor rgb="FFE6E3DD"/>
        <bgColor indexed="64"/>
      </patternFill>
    </fill>
    <fill>
      <patternFill patternType="solid">
        <fgColor rgb="FFE6E3DD"/>
        <bgColor rgb="FFFFFFFF"/>
      </patternFill>
    </fill>
    <fill>
      <patternFill patternType="solid">
        <fgColor rgb="FFE8EFF4"/>
        <bgColor indexed="64"/>
      </patternFill>
    </fill>
    <fill>
      <patternFill patternType="solid">
        <fgColor rgb="FFE8EFF4"/>
        <bgColor rgb="FFFFFFFF"/>
      </patternFill>
    </fill>
  </fills>
  <borders count="5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30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0" borderId="4" xfId="0" applyFont="1" applyBorder="1" applyAlignment="1">
      <alignment horizontal="center" wrapText="1"/>
    </xf>
    <xf numFmtId="0" fontId="2" fillId="0" borderId="8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8" fillId="0" borderId="18" xfId="0" applyFont="1" applyBorder="1" applyAlignment="1">
      <alignment vertical="center"/>
    </xf>
    <xf numFmtId="0" fontId="2" fillId="0" borderId="22" xfId="0" applyFont="1" applyBorder="1"/>
    <xf numFmtId="0" fontId="2" fillId="0" borderId="23" xfId="0" applyFont="1" applyBorder="1"/>
    <xf numFmtId="0" fontId="3" fillId="0" borderId="18" xfId="0" applyFont="1" applyBorder="1"/>
    <xf numFmtId="0" fontId="4" fillId="0" borderId="1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2" xfId="0" applyFont="1" applyBorder="1" applyAlignment="1">
      <alignment horizontal="left"/>
    </xf>
    <xf numFmtId="0" fontId="4" fillId="0" borderId="33" xfId="0" applyFont="1" applyBorder="1"/>
    <xf numFmtId="0" fontId="8" fillId="0" borderId="8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/>
    </xf>
    <xf numFmtId="0" fontId="8" fillId="0" borderId="2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right"/>
    </xf>
    <xf numFmtId="0" fontId="8" fillId="0" borderId="18" xfId="0" applyFont="1" applyBorder="1" applyAlignment="1">
      <alignment horizontal="left" vertical="center" wrapText="1"/>
    </xf>
    <xf numFmtId="0" fontId="11" fillId="0" borderId="18" xfId="0" applyFont="1" applyBorder="1"/>
    <xf numFmtId="0" fontId="2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3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/>
    <xf numFmtId="49" fontId="15" fillId="0" borderId="24" xfId="0" applyNumberFormat="1" applyFont="1" applyBorder="1" applyAlignment="1">
      <alignment horizontal="left"/>
    </xf>
    <xf numFmtId="2" fontId="15" fillId="0" borderId="4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20" fillId="0" borderId="0" xfId="0" applyFont="1"/>
    <xf numFmtId="164" fontId="13" fillId="0" borderId="5" xfId="0" applyNumberFormat="1" applyFont="1" applyBorder="1" applyAlignment="1">
      <alignment horizontal="left" vertical="center"/>
    </xf>
    <xf numFmtId="2" fontId="13" fillId="0" borderId="5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1" fontId="13" fillId="0" borderId="5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165" fontId="13" fillId="0" borderId="5" xfId="1" applyNumberFormat="1" applyFont="1" applyFill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9" fontId="22" fillId="0" borderId="5" xfId="0" applyNumberFormat="1" applyFont="1" applyBorder="1" applyAlignment="1">
      <alignment horizontal="left" vertical="center"/>
    </xf>
    <xf numFmtId="9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164" fontId="13" fillId="0" borderId="8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9" fontId="13" fillId="0" borderId="5" xfId="0" applyNumberFormat="1" applyFont="1" applyBorder="1" applyAlignment="1">
      <alignment horizontal="right" vertical="center"/>
    </xf>
    <xf numFmtId="9" fontId="13" fillId="0" borderId="5" xfId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left" vertical="center"/>
    </xf>
    <xf numFmtId="164" fontId="13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164" fontId="13" fillId="0" borderId="5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wrapText="1"/>
    </xf>
    <xf numFmtId="164" fontId="13" fillId="0" borderId="14" xfId="0" applyNumberFormat="1" applyFont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21" fillId="0" borderId="1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14" fontId="23" fillId="0" borderId="0" xfId="0" applyNumberFormat="1" applyFont="1" applyAlignment="1">
      <alignment horizontal="center" vertical="center"/>
    </xf>
    <xf numFmtId="0" fontId="13" fillId="4" borderId="4" xfId="0" applyFont="1" applyFill="1" applyBorder="1" applyAlignment="1">
      <alignment horizontal="right"/>
    </xf>
    <xf numFmtId="49" fontId="3" fillId="4" borderId="29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4" borderId="30" xfId="0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right"/>
    </xf>
    <xf numFmtId="1" fontId="13" fillId="6" borderId="4" xfId="0" applyNumberFormat="1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49" fontId="3" fillId="6" borderId="29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6" borderId="3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13" fillId="7" borderId="4" xfId="0" applyFont="1" applyFill="1" applyBorder="1" applyAlignment="1">
      <alignment horizontal="right"/>
    </xf>
    <xf numFmtId="1" fontId="13" fillId="7" borderId="4" xfId="0" applyNumberFormat="1" applyFont="1" applyFill="1" applyBorder="1" applyAlignment="1">
      <alignment horizontal="right" vertical="center"/>
    </xf>
    <xf numFmtId="0" fontId="13" fillId="7" borderId="4" xfId="0" applyFont="1" applyFill="1" applyBorder="1" applyAlignment="1">
      <alignment horizontal="right" vertical="center"/>
    </xf>
    <xf numFmtId="49" fontId="3" fillId="7" borderId="27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left"/>
    </xf>
    <xf numFmtId="0" fontId="4" fillId="7" borderId="28" xfId="0" applyFont="1" applyFill="1" applyBorder="1" applyAlignment="1">
      <alignment horizontal="center"/>
    </xf>
    <xf numFmtId="49" fontId="3" fillId="7" borderId="29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4" fillId="7" borderId="30" xfId="0" applyFont="1" applyFill="1" applyBorder="1" applyAlignment="1">
      <alignment horizontal="center"/>
    </xf>
    <xf numFmtId="0" fontId="3" fillId="8" borderId="2" xfId="0" applyFont="1" applyFill="1" applyBorder="1"/>
    <xf numFmtId="49" fontId="3" fillId="7" borderId="4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4" fillId="7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4" fillId="7" borderId="4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49" fontId="3" fillId="7" borderId="47" xfId="0" applyNumberFormat="1" applyFont="1" applyFill="1" applyBorder="1" applyAlignment="1">
      <alignment horizontal="center"/>
    </xf>
    <xf numFmtId="0" fontId="3" fillId="7" borderId="48" xfId="0" applyFont="1" applyFill="1" applyBorder="1"/>
    <xf numFmtId="0" fontId="3" fillId="7" borderId="48" xfId="0" applyFont="1" applyFill="1" applyBorder="1" applyAlignment="1">
      <alignment horizontal="left"/>
    </xf>
    <xf numFmtId="0" fontId="3" fillId="7" borderId="49" xfId="0" applyFont="1" applyFill="1" applyBorder="1" applyAlignment="1">
      <alignment horizontal="left"/>
    </xf>
    <xf numFmtId="0" fontId="6" fillId="7" borderId="48" xfId="0" applyFont="1" applyFill="1" applyBorder="1" applyAlignment="1">
      <alignment horizontal="left"/>
    </xf>
    <xf numFmtId="0" fontId="3" fillId="8" borderId="48" xfId="0" applyFont="1" applyFill="1" applyBorder="1"/>
    <xf numFmtId="0" fontId="4" fillId="7" borderId="50" xfId="0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4" fillId="7" borderId="11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4" fillId="7" borderId="51" xfId="0" applyFont="1" applyFill="1" applyBorder="1" applyAlignment="1">
      <alignment horizontal="center"/>
    </xf>
    <xf numFmtId="0" fontId="0" fillId="0" borderId="4" xfId="0" applyBorder="1"/>
    <xf numFmtId="0" fontId="13" fillId="9" borderId="4" xfId="0" applyFont="1" applyFill="1" applyBorder="1" applyAlignment="1">
      <alignment horizontal="right"/>
    </xf>
    <xf numFmtId="1" fontId="13" fillId="9" borderId="4" xfId="0" applyNumberFormat="1" applyFont="1" applyFill="1" applyBorder="1" applyAlignment="1">
      <alignment horizontal="right" vertical="center"/>
    </xf>
    <xf numFmtId="0" fontId="13" fillId="9" borderId="4" xfId="0" applyFont="1" applyFill="1" applyBorder="1" applyAlignment="1">
      <alignment horizontal="right" vertical="center"/>
    </xf>
    <xf numFmtId="49" fontId="3" fillId="9" borderId="29" xfId="0" applyNumberFormat="1" applyFont="1" applyFill="1" applyBorder="1" applyAlignment="1">
      <alignment horizontal="center"/>
    </xf>
    <xf numFmtId="0" fontId="3" fillId="10" borderId="2" xfId="0" applyFont="1" applyFill="1" applyBorder="1"/>
    <xf numFmtId="0" fontId="3" fillId="9" borderId="2" xfId="0" applyFont="1" applyFill="1" applyBorder="1"/>
    <xf numFmtId="0" fontId="3" fillId="10" borderId="2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4" fillId="9" borderId="30" xfId="0" applyFont="1" applyFill="1" applyBorder="1" applyAlignment="1">
      <alignment horizontal="center"/>
    </xf>
    <xf numFmtId="0" fontId="3" fillId="9" borderId="4" xfId="0" applyFont="1" applyFill="1" applyBorder="1"/>
    <xf numFmtId="0" fontId="3" fillId="9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5" fillId="0" borderId="52" xfId="0" applyFont="1" applyBorder="1" applyAlignment="1">
      <alignment vertical="center"/>
    </xf>
    <xf numFmtId="0" fontId="16" fillId="0" borderId="53" xfId="0" applyFont="1" applyBorder="1"/>
    <xf numFmtId="0" fontId="16" fillId="0" borderId="5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3" fillId="0" borderId="32" xfId="0" applyFont="1" applyBorder="1" applyAlignment="1">
      <alignment horizontal="right" vertical="center"/>
    </xf>
    <xf numFmtId="164" fontId="13" fillId="0" borderId="32" xfId="0" applyNumberFormat="1" applyFont="1" applyBorder="1" applyAlignment="1">
      <alignment horizontal="left" vertical="center"/>
    </xf>
    <xf numFmtId="0" fontId="13" fillId="0" borderId="55" xfId="0" applyFont="1" applyBorder="1" applyAlignment="1">
      <alignment vertical="center"/>
    </xf>
    <xf numFmtId="0" fontId="13" fillId="0" borderId="55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9" fontId="13" fillId="0" borderId="5" xfId="0" applyNumberFormat="1" applyFont="1" applyBorder="1" applyAlignment="1">
      <alignment horizontal="right" vertical="center"/>
    </xf>
    <xf numFmtId="9" fontId="13" fillId="0" borderId="26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2" fontId="13" fillId="0" borderId="5" xfId="0" applyNumberFormat="1" applyFont="1" applyBorder="1" applyAlignment="1">
      <alignment horizontal="right" vertical="center"/>
    </xf>
    <xf numFmtId="2" fontId="13" fillId="0" borderId="26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left" vertical="center"/>
    </xf>
    <xf numFmtId="164" fontId="13" fillId="0" borderId="26" xfId="0" applyNumberFormat="1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9" fontId="13" fillId="0" borderId="6" xfId="0" applyNumberFormat="1" applyFont="1" applyBorder="1" applyAlignment="1">
      <alignment horizontal="right" vertical="center"/>
    </xf>
    <xf numFmtId="0" fontId="21" fillId="0" borderId="45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3E2"/>
      <color rgb="FFFCEDE9"/>
      <color rgb="FFE6E3DD"/>
      <color rgb="FFE8E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</xdr:row>
      <xdr:rowOff>0</xdr:rowOff>
    </xdr:from>
    <xdr:to>
      <xdr:col>5</xdr:col>
      <xdr:colOff>409746</xdr:colOff>
      <xdr:row>6</xdr:row>
      <xdr:rowOff>22944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2B92DF-C653-4A01-9F5D-A4F934BCC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0" t="39510" r="23162" b="49746"/>
        <a:stretch/>
      </xdr:blipFill>
      <xdr:spPr>
        <a:xfrm>
          <a:off x="111125" y="158750"/>
          <a:ext cx="5680246" cy="816694"/>
        </a:xfrm>
        <a:prstGeom prst="rect">
          <a:avLst/>
        </a:prstGeom>
      </xdr:spPr>
    </xdr:pic>
    <xdr:clientData/>
  </xdr:twoCellAnchor>
  <xdr:twoCellAnchor editAs="oneCell">
    <xdr:from>
      <xdr:col>12</xdr:col>
      <xdr:colOff>625039</xdr:colOff>
      <xdr:row>0</xdr:row>
      <xdr:rowOff>153939</xdr:rowOff>
    </xdr:from>
    <xdr:to>
      <xdr:col>13</xdr:col>
      <xdr:colOff>918259</xdr:colOff>
      <xdr:row>7</xdr:row>
      <xdr:rowOff>73630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974DFE-4839-4197-9F7C-45C187E4B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7" t="42003" r="71508" b="51444"/>
        <a:stretch/>
      </xdr:blipFill>
      <xdr:spPr>
        <a:xfrm>
          <a:off x="10991414" y="153939"/>
          <a:ext cx="1134595" cy="103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83"/>
  <sheetViews>
    <sheetView tabSelected="1" topLeftCell="A55" zoomScale="90" zoomScaleNormal="90" zoomScalePageLayoutView="70" workbookViewId="0">
      <selection activeCell="I75" sqref="I75"/>
    </sheetView>
  </sheetViews>
  <sheetFormatPr defaultColWidth="12.5703125" defaultRowHeight="15.75" customHeight="1" x14ac:dyDescent="0.2"/>
  <cols>
    <col min="1" max="1" width="19.140625" customWidth="1"/>
    <col min="2" max="2" width="18" customWidth="1"/>
    <col min="3" max="3" width="17.7109375" customWidth="1"/>
    <col min="4" max="4" width="13" style="4" customWidth="1"/>
    <col min="5" max="5" width="12.85546875" style="4" customWidth="1"/>
    <col min="6" max="6" width="12.5703125" style="4"/>
    <col min="7" max="7" width="13.7109375" customWidth="1"/>
    <col min="9" max="9" width="13.5703125" customWidth="1"/>
    <col min="14" max="14" width="15.42578125" customWidth="1"/>
  </cols>
  <sheetData>
    <row r="1" spans="1:15" ht="12.75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5" ht="12.75" x14ac:dyDescent="0.2">
      <c r="A2" s="1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2"/>
    </row>
    <row r="3" spans="1:15" ht="12.75" x14ac:dyDescent="0.2">
      <c r="A3" s="1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2"/>
    </row>
    <row r="4" spans="1:15" ht="12.75" x14ac:dyDescent="0.2">
      <c r="A4" s="11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2"/>
    </row>
    <row r="5" spans="1:15" ht="12.75" x14ac:dyDescent="0.2">
      <c r="A5" s="1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2"/>
    </row>
    <row r="6" spans="1:15" ht="12.75" x14ac:dyDescent="0.2">
      <c r="A6" s="11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2"/>
    </row>
    <row r="7" spans="1:15" ht="12.75" x14ac:dyDescent="0.2">
      <c r="A7" s="11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2"/>
    </row>
    <row r="8" spans="1:15" ht="16.5" x14ac:dyDescent="0.2">
      <c r="A8" s="13" t="s">
        <v>59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12"/>
    </row>
    <row r="9" spans="1:15" ht="12.75" x14ac:dyDescent="0.2">
      <c r="A9" s="1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5"/>
    </row>
    <row r="10" spans="1:15" ht="11.25" customHeight="1" x14ac:dyDescent="0.2">
      <c r="A10" s="205" t="s">
        <v>60</v>
      </c>
      <c r="B10" s="206"/>
      <c r="C10" s="206"/>
      <c r="D10" s="206"/>
      <c r="E10" s="206"/>
      <c r="F10" s="207"/>
      <c r="G10" s="29"/>
      <c r="H10" s="29"/>
      <c r="I10" s="29"/>
      <c r="J10" s="29"/>
      <c r="K10" s="29"/>
      <c r="L10" s="29"/>
      <c r="M10" s="29"/>
      <c r="N10" s="12"/>
    </row>
    <row r="11" spans="1:15" ht="15.75" customHeight="1" x14ac:dyDescent="0.2">
      <c r="A11" s="212" t="s">
        <v>61</v>
      </c>
      <c r="B11" s="213"/>
      <c r="C11" s="208" t="s">
        <v>62</v>
      </c>
      <c r="D11" s="209"/>
      <c r="E11" s="209"/>
      <c r="F11" s="210"/>
      <c r="G11" s="29"/>
      <c r="H11" s="29"/>
      <c r="I11" s="29"/>
      <c r="J11" s="29"/>
      <c r="K11" s="29"/>
      <c r="L11" s="29"/>
      <c r="M11" s="29"/>
      <c r="N11" s="12"/>
    </row>
    <row r="12" spans="1:15" ht="14.25" customHeight="1" x14ac:dyDescent="0.2">
      <c r="A12" s="214" t="s">
        <v>63</v>
      </c>
      <c r="B12" s="215"/>
      <c r="C12" s="211" t="s">
        <v>64</v>
      </c>
      <c r="D12" s="209"/>
      <c r="E12" s="209"/>
      <c r="F12" s="210"/>
      <c r="G12" s="29"/>
      <c r="H12" s="29"/>
      <c r="I12" s="29"/>
      <c r="J12" s="29"/>
      <c r="K12" s="29"/>
      <c r="L12" s="29"/>
      <c r="M12" s="29"/>
      <c r="N12" s="12"/>
    </row>
    <row r="13" spans="1:15" ht="13.5" customHeight="1" x14ac:dyDescent="0.2">
      <c r="A13" s="212" t="s">
        <v>65</v>
      </c>
      <c r="B13" s="213"/>
      <c r="C13" s="211" t="s">
        <v>66</v>
      </c>
      <c r="D13" s="209"/>
      <c r="E13" s="209"/>
      <c r="F13" s="210"/>
      <c r="G13" s="29"/>
      <c r="H13" s="29"/>
      <c r="I13" s="29"/>
      <c r="J13" s="29"/>
      <c r="K13" s="29"/>
      <c r="L13" s="29"/>
      <c r="M13" s="29"/>
      <c r="N13" s="12"/>
      <c r="O13" s="1"/>
    </row>
    <row r="14" spans="1:15" ht="16.5" x14ac:dyDescent="0.2">
      <c r="A14" s="205" t="s">
        <v>67</v>
      </c>
      <c r="B14" s="206"/>
      <c r="C14" s="206"/>
      <c r="D14" s="206"/>
      <c r="E14" s="206"/>
      <c r="F14" s="207"/>
      <c r="G14" s="29"/>
      <c r="H14" s="29"/>
      <c r="I14" s="29"/>
      <c r="J14" s="29"/>
      <c r="K14" s="29"/>
      <c r="L14" s="29"/>
      <c r="M14" s="29"/>
      <c r="N14" s="12"/>
      <c r="O14" s="1"/>
    </row>
    <row r="15" spans="1:15" ht="16.5" customHeight="1" x14ac:dyDescent="0.2">
      <c r="A15" s="212" t="s">
        <v>68</v>
      </c>
      <c r="B15" s="213"/>
      <c r="C15" s="208" t="s">
        <v>69</v>
      </c>
      <c r="D15" s="209"/>
      <c r="E15" s="209"/>
      <c r="F15" s="210"/>
      <c r="G15" s="29"/>
      <c r="H15" s="29"/>
      <c r="I15" s="29"/>
      <c r="J15" s="29"/>
      <c r="K15" s="29"/>
      <c r="L15" s="29"/>
      <c r="M15" s="29"/>
      <c r="N15" s="12"/>
      <c r="O15" s="1"/>
    </row>
    <row r="16" spans="1:15" ht="16.5" customHeight="1" x14ac:dyDescent="0.2">
      <c r="A16" s="205" t="s">
        <v>71</v>
      </c>
      <c r="B16" s="206"/>
      <c r="C16" s="206"/>
      <c r="D16" s="206"/>
      <c r="E16" s="206"/>
      <c r="F16" s="207"/>
      <c r="G16" s="29"/>
      <c r="H16" s="29"/>
      <c r="I16" s="29"/>
      <c r="J16" s="29"/>
      <c r="K16" s="29"/>
      <c r="L16" s="29"/>
      <c r="M16" s="29"/>
      <c r="N16" s="12"/>
      <c r="O16" s="1"/>
    </row>
    <row r="17" spans="1:15" ht="16.5" customHeight="1" x14ac:dyDescent="0.2">
      <c r="A17" s="212" t="s">
        <v>72</v>
      </c>
      <c r="B17" s="213"/>
      <c r="C17" s="216" t="s">
        <v>73</v>
      </c>
      <c r="D17" s="213"/>
      <c r="E17" s="213"/>
      <c r="F17" s="217"/>
      <c r="G17" s="29"/>
      <c r="H17" s="29"/>
      <c r="I17" s="29"/>
      <c r="J17" s="29"/>
      <c r="K17" s="29"/>
      <c r="L17" s="29"/>
      <c r="M17" s="29"/>
      <c r="N17" s="12"/>
      <c r="O17" s="1"/>
    </row>
    <row r="18" spans="1:15" ht="16.5" customHeight="1" x14ac:dyDescent="0.2">
      <c r="A18" s="27"/>
      <c r="B18" s="30"/>
      <c r="C18" s="30"/>
      <c r="D18" s="30"/>
      <c r="E18" s="30"/>
      <c r="F18" s="30"/>
      <c r="G18" s="29"/>
      <c r="H18" s="29"/>
      <c r="I18" s="29"/>
      <c r="J18" s="29"/>
      <c r="K18" s="29"/>
      <c r="L18" s="29"/>
      <c r="M18" s="29"/>
      <c r="N18" s="12"/>
      <c r="O18" s="1"/>
    </row>
    <row r="19" spans="1:15" ht="16.5" customHeight="1" x14ac:dyDescent="0.25">
      <c r="A19" s="28"/>
      <c r="N19" s="12"/>
      <c r="O19" s="1"/>
    </row>
    <row r="20" spans="1:15" ht="32.25" customHeight="1" x14ac:dyDescent="0.2">
      <c r="A20" s="31" t="s">
        <v>79</v>
      </c>
      <c r="B20" s="191" t="s">
        <v>90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3"/>
      <c r="N20" s="12"/>
      <c r="O20" s="1"/>
    </row>
    <row r="21" spans="1:15" ht="66.75" customHeight="1" x14ac:dyDescent="0.2">
      <c r="A21" s="188" t="s">
        <v>91</v>
      </c>
      <c r="B21" s="6" t="s">
        <v>41</v>
      </c>
      <c r="C21" s="25" t="s">
        <v>84</v>
      </c>
      <c r="D21" s="25" t="s">
        <v>85</v>
      </c>
      <c r="E21" s="25" t="s">
        <v>86</v>
      </c>
      <c r="F21" s="6" t="s">
        <v>92</v>
      </c>
      <c r="G21" s="6" t="s">
        <v>93</v>
      </c>
      <c r="H21" s="6" t="s">
        <v>94</v>
      </c>
      <c r="I21" s="25" t="s">
        <v>87</v>
      </c>
      <c r="J21" s="25" t="s">
        <v>88</v>
      </c>
      <c r="K21" s="25" t="s">
        <v>89</v>
      </c>
      <c r="L21" s="25" t="s">
        <v>125</v>
      </c>
      <c r="N21" s="12"/>
      <c r="O21" s="1"/>
    </row>
    <row r="22" spans="1:15" ht="16.5" customHeight="1" x14ac:dyDescent="0.2">
      <c r="A22" s="189"/>
      <c r="B22" s="26" t="s">
        <v>80</v>
      </c>
      <c r="C22" s="26">
        <v>1</v>
      </c>
      <c r="D22" s="26">
        <v>37</v>
      </c>
      <c r="E22" s="26">
        <v>30</v>
      </c>
      <c r="F22" s="26"/>
      <c r="G22" s="26"/>
      <c r="H22" s="26"/>
      <c r="I22" s="26"/>
      <c r="J22" s="26">
        <v>3</v>
      </c>
      <c r="K22" s="26">
        <v>4</v>
      </c>
      <c r="L22" s="26">
        <v>4</v>
      </c>
      <c r="N22" s="12"/>
      <c r="O22" s="1"/>
    </row>
    <row r="23" spans="1:15" ht="16.5" customHeight="1" x14ac:dyDescent="0.2">
      <c r="A23" s="189"/>
      <c r="B23" s="82" t="s">
        <v>81</v>
      </c>
      <c r="C23" s="82">
        <v>2</v>
      </c>
      <c r="D23" s="82">
        <v>45</v>
      </c>
      <c r="E23" s="82">
        <v>23</v>
      </c>
      <c r="F23" s="82">
        <v>11.4</v>
      </c>
      <c r="G23" s="82"/>
      <c r="H23" s="82"/>
      <c r="I23" s="82">
        <v>11.4</v>
      </c>
      <c r="J23" s="82">
        <v>3</v>
      </c>
      <c r="K23" s="82">
        <v>5</v>
      </c>
      <c r="L23" s="82">
        <v>5</v>
      </c>
      <c r="N23" s="12"/>
      <c r="O23" s="1"/>
    </row>
    <row r="24" spans="1:15" ht="16.5" customHeight="1" x14ac:dyDescent="0.2">
      <c r="A24" s="189"/>
      <c r="B24" s="92" t="s">
        <v>82</v>
      </c>
      <c r="C24" s="93">
        <v>3</v>
      </c>
      <c r="D24" s="93">
        <v>63</v>
      </c>
      <c r="E24" s="94">
        <v>28</v>
      </c>
      <c r="F24" s="94">
        <v>13</v>
      </c>
      <c r="G24" s="94">
        <v>7.1</v>
      </c>
      <c r="H24" s="94"/>
      <c r="I24" s="92">
        <v>20.100000000000001</v>
      </c>
      <c r="J24" s="94">
        <v>5</v>
      </c>
      <c r="K24" s="94">
        <v>6</v>
      </c>
      <c r="L24" s="94">
        <v>6</v>
      </c>
      <c r="N24" s="12"/>
      <c r="O24" s="1"/>
    </row>
    <row r="25" spans="1:15" ht="16.5" customHeight="1" x14ac:dyDescent="0.2">
      <c r="A25" s="189"/>
      <c r="B25" s="102" t="s">
        <v>82</v>
      </c>
      <c r="C25" s="103">
        <v>4</v>
      </c>
      <c r="D25" s="103">
        <v>73</v>
      </c>
      <c r="E25" s="104">
        <v>30</v>
      </c>
      <c r="F25" s="104">
        <v>13</v>
      </c>
      <c r="G25" s="104">
        <v>11.4</v>
      </c>
      <c r="H25" s="104"/>
      <c r="I25" s="102">
        <v>24.4</v>
      </c>
      <c r="J25" s="104">
        <v>6</v>
      </c>
      <c r="K25" s="104">
        <v>7</v>
      </c>
      <c r="L25" s="104">
        <v>7</v>
      </c>
      <c r="N25" s="12"/>
      <c r="O25" s="1"/>
    </row>
    <row r="26" spans="1:15" ht="16.5" customHeight="1" x14ac:dyDescent="0.2">
      <c r="A26" s="190"/>
      <c r="B26" s="136" t="s">
        <v>83</v>
      </c>
      <c r="C26" s="137">
        <v>5</v>
      </c>
      <c r="D26" s="137">
        <v>90</v>
      </c>
      <c r="E26" s="138">
        <v>34</v>
      </c>
      <c r="F26" s="138">
        <v>13</v>
      </c>
      <c r="G26" s="138">
        <v>11.4</v>
      </c>
      <c r="H26" s="138">
        <v>7.1</v>
      </c>
      <c r="I26" s="136">
        <v>31.5</v>
      </c>
      <c r="J26" s="138">
        <v>9</v>
      </c>
      <c r="K26" s="138">
        <v>9</v>
      </c>
      <c r="L26" s="138">
        <v>9</v>
      </c>
      <c r="N26" s="12"/>
      <c r="O26" s="1"/>
    </row>
    <row r="27" spans="1:15" ht="16.5" customHeight="1" x14ac:dyDescent="0.2">
      <c r="A27" s="27"/>
      <c r="B27" s="30"/>
      <c r="C27" s="30"/>
      <c r="D27" s="30"/>
      <c r="E27" s="30"/>
      <c r="F27" s="30"/>
      <c r="G27" s="29"/>
      <c r="H27" s="29"/>
      <c r="I27" s="29"/>
      <c r="J27" s="29"/>
      <c r="K27" s="29"/>
      <c r="L27" s="29"/>
      <c r="M27" s="29"/>
      <c r="N27" s="12"/>
      <c r="O27" s="1"/>
    </row>
    <row r="28" spans="1:15" ht="10.5" customHeight="1" x14ac:dyDescent="0.2">
      <c r="A28" s="24"/>
      <c r="B28" s="22"/>
      <c r="C28" s="22"/>
      <c r="D28" s="22"/>
      <c r="E28" s="22"/>
      <c r="F28" s="22"/>
      <c r="G28" s="7"/>
      <c r="H28" s="29"/>
      <c r="I28" s="29"/>
      <c r="J28" s="29"/>
      <c r="K28" s="29"/>
      <c r="L28" s="29"/>
      <c r="M28" s="29"/>
      <c r="N28" s="12"/>
      <c r="O28" s="1"/>
    </row>
    <row r="29" spans="1:15" ht="51" customHeight="1" x14ac:dyDescent="0.2">
      <c r="A29" s="120" t="s">
        <v>43</v>
      </c>
      <c r="B29" s="6" t="s">
        <v>42</v>
      </c>
      <c r="C29" s="6" t="s">
        <v>41</v>
      </c>
      <c r="D29" s="6" t="s">
        <v>0</v>
      </c>
      <c r="E29" s="6" t="s">
        <v>1</v>
      </c>
      <c r="F29" s="6" t="s">
        <v>2</v>
      </c>
      <c r="G29" s="6" t="s">
        <v>3</v>
      </c>
      <c r="H29" s="6" t="s">
        <v>4</v>
      </c>
      <c r="I29" s="6" t="s">
        <v>5</v>
      </c>
      <c r="J29" s="6" t="s">
        <v>6</v>
      </c>
      <c r="K29" s="6" t="s">
        <v>7</v>
      </c>
      <c r="L29" s="6" t="s">
        <v>124</v>
      </c>
      <c r="M29" s="6" t="s">
        <v>8</v>
      </c>
      <c r="N29" s="121" t="s">
        <v>70</v>
      </c>
      <c r="O29" s="1"/>
    </row>
    <row r="30" spans="1:15" ht="12.75" x14ac:dyDescent="0.2">
      <c r="A30" s="178" t="s">
        <v>44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80"/>
      <c r="O30" s="1"/>
    </row>
    <row r="31" spans="1:15" ht="12.75" x14ac:dyDescent="0.2">
      <c r="A31" s="105" t="s">
        <v>19</v>
      </c>
      <c r="B31" s="106" t="s">
        <v>9</v>
      </c>
      <c r="C31" s="106" t="s">
        <v>10</v>
      </c>
      <c r="D31" s="107">
        <v>89.8</v>
      </c>
      <c r="E31" s="107">
        <v>39.799999999999997</v>
      </c>
      <c r="F31" s="107">
        <v>13.2</v>
      </c>
      <c r="G31" s="107">
        <v>11.4</v>
      </c>
      <c r="H31" s="107"/>
      <c r="I31" s="107">
        <f>SUM(F31:H31)</f>
        <v>24.6</v>
      </c>
      <c r="J31" s="107">
        <v>6</v>
      </c>
      <c r="K31" s="107">
        <v>23.3</v>
      </c>
      <c r="L31" s="107">
        <v>7</v>
      </c>
      <c r="M31" s="106" t="s">
        <v>11</v>
      </c>
      <c r="N31" s="108" t="s">
        <v>12</v>
      </c>
      <c r="O31" s="1"/>
    </row>
    <row r="32" spans="1:15" ht="12.75" x14ac:dyDescent="0.2">
      <c r="A32" s="139" t="s">
        <v>20</v>
      </c>
      <c r="B32" s="140" t="s">
        <v>13</v>
      </c>
      <c r="C32" s="141" t="s">
        <v>10</v>
      </c>
      <c r="D32" s="142">
        <v>90.2</v>
      </c>
      <c r="E32" s="143">
        <v>34</v>
      </c>
      <c r="F32" s="142">
        <v>12</v>
      </c>
      <c r="G32" s="142">
        <v>15.5</v>
      </c>
      <c r="H32" s="142">
        <v>8.1999999999999993</v>
      </c>
      <c r="I32" s="144">
        <f t="shared" ref="I32:I45" si="0">SUM(F32:H32)</f>
        <v>35.700000000000003</v>
      </c>
      <c r="J32" s="142">
        <v>9</v>
      </c>
      <c r="K32" s="142">
        <v>38</v>
      </c>
      <c r="L32" s="142">
        <v>9</v>
      </c>
      <c r="M32" s="140" t="s">
        <v>11</v>
      </c>
      <c r="N32" s="145" t="s">
        <v>14</v>
      </c>
      <c r="O32" s="1"/>
    </row>
    <row r="33" spans="1:15" ht="12.75" x14ac:dyDescent="0.2">
      <c r="A33" s="95" t="s">
        <v>21</v>
      </c>
      <c r="B33" s="96" t="s">
        <v>15</v>
      </c>
      <c r="C33" s="96" t="s">
        <v>10</v>
      </c>
      <c r="D33" s="97">
        <v>71.099999999999994</v>
      </c>
      <c r="E33" s="97">
        <v>28</v>
      </c>
      <c r="F33" s="97">
        <v>13</v>
      </c>
      <c r="G33" s="97">
        <v>7.2</v>
      </c>
      <c r="H33" s="97"/>
      <c r="I33" s="98">
        <f t="shared" si="0"/>
        <v>20.2</v>
      </c>
      <c r="J33" s="97">
        <v>5.3</v>
      </c>
      <c r="K33" s="97">
        <v>44.8</v>
      </c>
      <c r="L33" s="97">
        <v>6</v>
      </c>
      <c r="M33" s="96" t="s">
        <v>11</v>
      </c>
      <c r="N33" s="99" t="s">
        <v>12</v>
      </c>
      <c r="O33" s="1"/>
    </row>
    <row r="34" spans="1:15" ht="12.75" x14ac:dyDescent="0.2">
      <c r="A34" s="83" t="s">
        <v>22</v>
      </c>
      <c r="B34" s="84" t="s">
        <v>16</v>
      </c>
      <c r="C34" s="85" t="s">
        <v>10</v>
      </c>
      <c r="D34" s="86">
        <v>62.8</v>
      </c>
      <c r="E34" s="86">
        <v>32.799999999999997</v>
      </c>
      <c r="F34" s="86">
        <v>14.4</v>
      </c>
      <c r="G34" s="86"/>
      <c r="H34" s="86"/>
      <c r="I34" s="87">
        <f t="shared" si="0"/>
        <v>14.4</v>
      </c>
      <c r="J34" s="86">
        <v>3.4</v>
      </c>
      <c r="K34" s="86">
        <v>16.100000000000001</v>
      </c>
      <c r="L34" s="86">
        <v>5</v>
      </c>
      <c r="M34" s="85" t="s">
        <v>17</v>
      </c>
      <c r="N34" s="88" t="s">
        <v>12</v>
      </c>
      <c r="O34" s="1"/>
    </row>
    <row r="35" spans="1:15" ht="12.75" x14ac:dyDescent="0.2">
      <c r="A35" s="109" t="s">
        <v>23</v>
      </c>
      <c r="B35" s="106" t="s">
        <v>9</v>
      </c>
      <c r="C35" s="106" t="s">
        <v>10</v>
      </c>
      <c r="D35" s="107">
        <v>83.5</v>
      </c>
      <c r="E35" s="107">
        <v>33.5</v>
      </c>
      <c r="F35" s="107">
        <v>13</v>
      </c>
      <c r="G35" s="107">
        <v>12.1</v>
      </c>
      <c r="H35" s="107"/>
      <c r="I35" s="110">
        <f t="shared" si="0"/>
        <v>25.1</v>
      </c>
      <c r="J35" s="107">
        <v>6.6</v>
      </c>
      <c r="K35" s="107">
        <v>10.9</v>
      </c>
      <c r="L35" s="107">
        <v>7</v>
      </c>
      <c r="M35" s="106" t="s">
        <v>11</v>
      </c>
      <c r="N35" s="111" t="s">
        <v>12</v>
      </c>
      <c r="O35" s="1"/>
    </row>
    <row r="36" spans="1:15" ht="12.75" x14ac:dyDescent="0.2">
      <c r="A36" s="109" t="s">
        <v>24</v>
      </c>
      <c r="B36" s="106" t="s">
        <v>9</v>
      </c>
      <c r="C36" s="106" t="s">
        <v>18</v>
      </c>
      <c r="D36" s="107">
        <v>85.7</v>
      </c>
      <c r="E36" s="107">
        <v>31.6</v>
      </c>
      <c r="F36" s="107">
        <v>13.7</v>
      </c>
      <c r="G36" s="107">
        <v>12</v>
      </c>
      <c r="H36" s="107"/>
      <c r="I36" s="110">
        <f t="shared" si="0"/>
        <v>25.7</v>
      </c>
      <c r="J36" s="107">
        <v>7.7</v>
      </c>
      <c r="K36" s="107">
        <v>45.2</v>
      </c>
      <c r="L36" s="107">
        <v>7</v>
      </c>
      <c r="M36" s="106" t="s">
        <v>11</v>
      </c>
      <c r="N36" s="111" t="s">
        <v>12</v>
      </c>
      <c r="O36" s="1"/>
    </row>
    <row r="37" spans="1:15" ht="12.75" x14ac:dyDescent="0.2">
      <c r="A37" s="109" t="s">
        <v>25</v>
      </c>
      <c r="B37" s="106" t="s">
        <v>9</v>
      </c>
      <c r="C37" s="106" t="s">
        <v>18</v>
      </c>
      <c r="D37" s="107">
        <v>85.7</v>
      </c>
      <c r="E37" s="107">
        <v>31.6</v>
      </c>
      <c r="F37" s="107">
        <v>13.7</v>
      </c>
      <c r="G37" s="107">
        <v>12</v>
      </c>
      <c r="H37" s="107"/>
      <c r="I37" s="110">
        <f t="shared" ref="I37:I39" si="1">SUM(F37:H37)</f>
        <v>25.7</v>
      </c>
      <c r="J37" s="107">
        <v>7.7</v>
      </c>
      <c r="K37" s="107">
        <v>43.2</v>
      </c>
      <c r="L37" s="107">
        <v>7</v>
      </c>
      <c r="M37" s="106" t="s">
        <v>11</v>
      </c>
      <c r="N37" s="111" t="s">
        <v>12</v>
      </c>
      <c r="O37" s="1"/>
    </row>
    <row r="38" spans="1:15" ht="12.75" x14ac:dyDescent="0.2">
      <c r="A38" s="109" t="s">
        <v>26</v>
      </c>
      <c r="B38" s="106" t="s">
        <v>9</v>
      </c>
      <c r="C38" s="106" t="s">
        <v>18</v>
      </c>
      <c r="D38" s="107">
        <v>85.7</v>
      </c>
      <c r="E38" s="107">
        <v>31.6</v>
      </c>
      <c r="F38" s="107">
        <v>13.7</v>
      </c>
      <c r="G38" s="107">
        <v>12</v>
      </c>
      <c r="H38" s="107"/>
      <c r="I38" s="110">
        <f t="shared" si="1"/>
        <v>25.7</v>
      </c>
      <c r="J38" s="107">
        <v>7.7</v>
      </c>
      <c r="K38" s="107">
        <v>43.2</v>
      </c>
      <c r="L38" s="107">
        <v>7</v>
      </c>
      <c r="M38" s="112" t="s">
        <v>11</v>
      </c>
      <c r="N38" s="111" t="s">
        <v>12</v>
      </c>
      <c r="O38" s="1"/>
    </row>
    <row r="39" spans="1:15" ht="12.75" x14ac:dyDescent="0.2">
      <c r="A39" s="109" t="s">
        <v>27</v>
      </c>
      <c r="B39" s="106" t="s">
        <v>9</v>
      </c>
      <c r="C39" s="106" t="s">
        <v>18</v>
      </c>
      <c r="D39" s="107">
        <v>85.7</v>
      </c>
      <c r="E39" s="107">
        <v>31.6</v>
      </c>
      <c r="F39" s="107">
        <v>13.7</v>
      </c>
      <c r="G39" s="107">
        <v>12</v>
      </c>
      <c r="H39" s="107"/>
      <c r="I39" s="110">
        <f t="shared" si="1"/>
        <v>25.7</v>
      </c>
      <c r="J39" s="107">
        <v>7.7</v>
      </c>
      <c r="K39" s="107">
        <v>45.2</v>
      </c>
      <c r="L39" s="107">
        <v>7</v>
      </c>
      <c r="M39" s="106" t="s">
        <v>11</v>
      </c>
      <c r="N39" s="111" t="s">
        <v>12</v>
      </c>
      <c r="O39" s="1"/>
    </row>
    <row r="40" spans="1:15" ht="12.75" x14ac:dyDescent="0.2">
      <c r="A40" s="181" t="s">
        <v>45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3"/>
      <c r="O40" s="1"/>
    </row>
    <row r="41" spans="1:15" ht="12.75" x14ac:dyDescent="0.2">
      <c r="A41" s="113" t="s">
        <v>28</v>
      </c>
      <c r="B41" s="114" t="s">
        <v>9</v>
      </c>
      <c r="C41" s="114" t="s">
        <v>10</v>
      </c>
      <c r="D41" s="115">
        <v>81.400000000000006</v>
      </c>
      <c r="E41" s="116">
        <v>32.1</v>
      </c>
      <c r="F41" s="116">
        <v>13.2</v>
      </c>
      <c r="G41" s="116">
        <v>11.4</v>
      </c>
      <c r="H41" s="116"/>
      <c r="I41" s="116">
        <f t="shared" si="0"/>
        <v>24.6</v>
      </c>
      <c r="J41" s="116">
        <v>6</v>
      </c>
      <c r="K41" s="117">
        <v>7.8</v>
      </c>
      <c r="L41" s="107">
        <v>7</v>
      </c>
      <c r="M41" s="114" t="s">
        <v>11</v>
      </c>
      <c r="N41" s="118" t="s">
        <v>12</v>
      </c>
      <c r="O41" s="1"/>
    </row>
    <row r="42" spans="1:15" ht="12.75" x14ac:dyDescent="0.2">
      <c r="A42" s="105" t="s">
        <v>29</v>
      </c>
      <c r="B42" s="106" t="s">
        <v>9</v>
      </c>
      <c r="C42" s="106" t="s">
        <v>10</v>
      </c>
      <c r="D42" s="107">
        <v>82.8</v>
      </c>
      <c r="E42" s="107">
        <v>33.799999999999997</v>
      </c>
      <c r="F42" s="107">
        <v>13.3</v>
      </c>
      <c r="G42" s="107">
        <v>12.5</v>
      </c>
      <c r="H42" s="107"/>
      <c r="I42" s="107">
        <f t="shared" si="0"/>
        <v>25.8</v>
      </c>
      <c r="J42" s="107">
        <v>6.7</v>
      </c>
      <c r="K42" s="107">
        <v>8.1999999999999993</v>
      </c>
      <c r="L42" s="107">
        <v>7</v>
      </c>
      <c r="M42" s="106" t="s">
        <v>11</v>
      </c>
      <c r="N42" s="111" t="s">
        <v>12</v>
      </c>
      <c r="O42" s="1"/>
    </row>
    <row r="43" spans="1:15" ht="12.75" x14ac:dyDescent="0.2">
      <c r="A43" s="89" t="s">
        <v>30</v>
      </c>
      <c r="B43" s="84" t="s">
        <v>16</v>
      </c>
      <c r="C43" s="85" t="s">
        <v>10</v>
      </c>
      <c r="D43" s="86">
        <v>53.5</v>
      </c>
      <c r="E43" s="86">
        <v>23</v>
      </c>
      <c r="F43" s="86">
        <v>12.6</v>
      </c>
      <c r="G43" s="86"/>
      <c r="H43" s="86"/>
      <c r="I43" s="87">
        <f t="shared" si="0"/>
        <v>12.6</v>
      </c>
      <c r="J43" s="86">
        <v>3</v>
      </c>
      <c r="K43" s="86">
        <v>18</v>
      </c>
      <c r="L43" s="86">
        <v>5</v>
      </c>
      <c r="M43" s="85" t="s">
        <v>11</v>
      </c>
      <c r="N43" s="88" t="s">
        <v>12</v>
      </c>
      <c r="O43" s="1"/>
    </row>
    <row r="44" spans="1:15" ht="12.75" x14ac:dyDescent="0.2">
      <c r="A44" s="89" t="s">
        <v>31</v>
      </c>
      <c r="B44" s="84" t="s">
        <v>16</v>
      </c>
      <c r="C44" s="85" t="s">
        <v>10</v>
      </c>
      <c r="D44" s="86">
        <v>50.7</v>
      </c>
      <c r="E44" s="86">
        <v>23</v>
      </c>
      <c r="F44" s="86">
        <v>13.3</v>
      </c>
      <c r="G44" s="86"/>
      <c r="H44" s="86"/>
      <c r="I44" s="87">
        <f t="shared" si="0"/>
        <v>13.3</v>
      </c>
      <c r="J44" s="86">
        <v>3.5</v>
      </c>
      <c r="K44" s="86">
        <v>10.6</v>
      </c>
      <c r="L44" s="86">
        <v>5</v>
      </c>
      <c r="M44" s="85" t="s">
        <v>17</v>
      </c>
      <c r="N44" s="88" t="s">
        <v>12</v>
      </c>
      <c r="O44" s="1"/>
    </row>
    <row r="45" spans="1:15" ht="12.75" x14ac:dyDescent="0.2">
      <c r="A45" s="122" t="s">
        <v>32</v>
      </c>
      <c r="B45" s="123" t="s">
        <v>9</v>
      </c>
      <c r="C45" s="123" t="s">
        <v>10</v>
      </c>
      <c r="D45" s="124">
        <v>87.7</v>
      </c>
      <c r="E45" s="124">
        <v>37.299999999999997</v>
      </c>
      <c r="F45" s="124">
        <v>14</v>
      </c>
      <c r="G45" s="124">
        <v>11.5</v>
      </c>
      <c r="H45" s="124"/>
      <c r="I45" s="125">
        <f t="shared" si="0"/>
        <v>25.5</v>
      </c>
      <c r="J45" s="124">
        <v>6.8</v>
      </c>
      <c r="K45" s="126">
        <v>7.2</v>
      </c>
      <c r="L45" s="107">
        <v>7</v>
      </c>
      <c r="M45" s="127" t="s">
        <v>11</v>
      </c>
      <c r="N45" s="128" t="s">
        <v>12</v>
      </c>
      <c r="O45" s="1"/>
    </row>
    <row r="46" spans="1:15" s="135" customFormat="1" ht="12.75" x14ac:dyDescent="0.2">
      <c r="A46" s="184" t="s">
        <v>46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</row>
    <row r="47" spans="1:15" ht="12.75" x14ac:dyDescent="0.2">
      <c r="A47" s="129" t="s">
        <v>33</v>
      </c>
      <c r="B47" s="130" t="s">
        <v>9</v>
      </c>
      <c r="C47" s="130" t="s">
        <v>10</v>
      </c>
      <c r="D47" s="131">
        <v>81.400000000000006</v>
      </c>
      <c r="E47" s="132">
        <v>32.1</v>
      </c>
      <c r="F47" s="132">
        <v>13.2</v>
      </c>
      <c r="G47" s="132">
        <v>11.4</v>
      </c>
      <c r="H47" s="132"/>
      <c r="I47" s="132">
        <f t="shared" ref="I47:I51" si="2">SUM(F47:H47)</f>
        <v>24.6</v>
      </c>
      <c r="J47" s="132">
        <v>6</v>
      </c>
      <c r="K47" s="133">
        <v>7.8</v>
      </c>
      <c r="L47" s="107">
        <v>7</v>
      </c>
      <c r="M47" s="130" t="s">
        <v>11</v>
      </c>
      <c r="N47" s="134" t="s">
        <v>12</v>
      </c>
    </row>
    <row r="48" spans="1:15" ht="12.75" x14ac:dyDescent="0.2">
      <c r="A48" s="105" t="s">
        <v>34</v>
      </c>
      <c r="B48" s="106" t="s">
        <v>9</v>
      </c>
      <c r="C48" s="106" t="s">
        <v>10</v>
      </c>
      <c r="D48" s="107">
        <v>82.8</v>
      </c>
      <c r="E48" s="107">
        <v>33.799999999999997</v>
      </c>
      <c r="F48" s="107">
        <v>13.3</v>
      </c>
      <c r="G48" s="107">
        <v>12.5</v>
      </c>
      <c r="H48" s="107"/>
      <c r="I48" s="107">
        <f t="shared" si="2"/>
        <v>25.8</v>
      </c>
      <c r="J48" s="107">
        <v>6.7</v>
      </c>
      <c r="K48" s="107">
        <v>8.1999999999999993</v>
      </c>
      <c r="L48" s="107">
        <v>7</v>
      </c>
      <c r="M48" s="106" t="s">
        <v>11</v>
      </c>
      <c r="N48" s="111" t="s">
        <v>12</v>
      </c>
    </row>
    <row r="49" spans="1:14" ht="12.75" x14ac:dyDescent="0.2">
      <c r="A49" s="89" t="s">
        <v>35</v>
      </c>
      <c r="B49" s="84" t="s">
        <v>16</v>
      </c>
      <c r="C49" s="85" t="s">
        <v>10</v>
      </c>
      <c r="D49" s="86">
        <v>53.5</v>
      </c>
      <c r="E49" s="86">
        <v>23</v>
      </c>
      <c r="F49" s="86">
        <v>12.6</v>
      </c>
      <c r="G49" s="86"/>
      <c r="H49" s="86"/>
      <c r="I49" s="87">
        <f t="shared" si="2"/>
        <v>12.6</v>
      </c>
      <c r="J49" s="86">
        <v>3</v>
      </c>
      <c r="K49" s="86">
        <v>18</v>
      </c>
      <c r="L49" s="86">
        <v>5</v>
      </c>
      <c r="M49" s="85" t="s">
        <v>11</v>
      </c>
      <c r="N49" s="88" t="s">
        <v>12</v>
      </c>
    </row>
    <row r="50" spans="1:14" ht="12.75" x14ac:dyDescent="0.2">
      <c r="A50" s="89" t="s">
        <v>36</v>
      </c>
      <c r="B50" s="84" t="s">
        <v>16</v>
      </c>
      <c r="C50" s="85" t="s">
        <v>10</v>
      </c>
      <c r="D50" s="86">
        <v>50.7</v>
      </c>
      <c r="E50" s="86">
        <v>23</v>
      </c>
      <c r="F50" s="86">
        <v>13.3</v>
      </c>
      <c r="G50" s="86"/>
      <c r="H50" s="86"/>
      <c r="I50" s="87">
        <f t="shared" si="2"/>
        <v>13.3</v>
      </c>
      <c r="J50" s="86">
        <v>3.5</v>
      </c>
      <c r="K50" s="86">
        <v>10.6</v>
      </c>
      <c r="L50" s="86">
        <v>5</v>
      </c>
      <c r="M50" s="85" t="s">
        <v>17</v>
      </c>
      <c r="N50" s="88" t="s">
        <v>12</v>
      </c>
    </row>
    <row r="51" spans="1:14" ht="12.75" x14ac:dyDescent="0.2">
      <c r="A51" s="105" t="s">
        <v>37</v>
      </c>
      <c r="B51" s="106" t="s">
        <v>9</v>
      </c>
      <c r="C51" s="106" t="s">
        <v>10</v>
      </c>
      <c r="D51" s="107">
        <v>87.7</v>
      </c>
      <c r="E51" s="107">
        <v>37.299999999999997</v>
      </c>
      <c r="F51" s="107">
        <v>14</v>
      </c>
      <c r="G51" s="107">
        <v>11.5</v>
      </c>
      <c r="H51" s="107"/>
      <c r="I51" s="110">
        <f t="shared" si="2"/>
        <v>25.5</v>
      </c>
      <c r="J51" s="107">
        <v>6.8</v>
      </c>
      <c r="K51" s="119">
        <v>7.2</v>
      </c>
      <c r="L51" s="107">
        <v>7</v>
      </c>
      <c r="M51" s="112" t="s">
        <v>11</v>
      </c>
      <c r="N51" s="111" t="s">
        <v>12</v>
      </c>
    </row>
    <row r="52" spans="1:14" ht="12.75" x14ac:dyDescent="0.2">
      <c r="A52" s="185" t="s">
        <v>47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7"/>
    </row>
    <row r="53" spans="1:14" ht="12.75" x14ac:dyDescent="0.2">
      <c r="A53" s="89" t="s">
        <v>38</v>
      </c>
      <c r="B53" s="84" t="s">
        <v>16</v>
      </c>
      <c r="C53" s="85" t="s">
        <v>10</v>
      </c>
      <c r="D53" s="86">
        <v>53.5</v>
      </c>
      <c r="E53" s="86">
        <v>23</v>
      </c>
      <c r="F53" s="86">
        <v>12.6</v>
      </c>
      <c r="G53" s="86"/>
      <c r="H53" s="86"/>
      <c r="I53" s="86">
        <f t="shared" ref="I53:I55" si="3">SUM(F53:H53)</f>
        <v>12.6</v>
      </c>
      <c r="J53" s="86">
        <v>3</v>
      </c>
      <c r="K53" s="86">
        <v>18</v>
      </c>
      <c r="L53" s="86">
        <v>5</v>
      </c>
      <c r="M53" s="85" t="s">
        <v>11</v>
      </c>
      <c r="N53" s="90" t="s">
        <v>12</v>
      </c>
    </row>
    <row r="54" spans="1:14" ht="12.75" x14ac:dyDescent="0.2">
      <c r="A54" s="89" t="s">
        <v>39</v>
      </c>
      <c r="B54" s="84" t="s">
        <v>16</v>
      </c>
      <c r="C54" s="85" t="s">
        <v>10</v>
      </c>
      <c r="D54" s="86">
        <v>50.7</v>
      </c>
      <c r="E54" s="86">
        <v>23</v>
      </c>
      <c r="F54" s="86">
        <v>13.3</v>
      </c>
      <c r="G54" s="86"/>
      <c r="H54" s="86"/>
      <c r="I54" s="87">
        <f t="shared" si="3"/>
        <v>13.3</v>
      </c>
      <c r="J54" s="86">
        <v>3.5</v>
      </c>
      <c r="K54" s="86">
        <v>10.6</v>
      </c>
      <c r="L54" s="86">
        <v>5</v>
      </c>
      <c r="M54" s="85" t="s">
        <v>17</v>
      </c>
      <c r="N54" s="88" t="s">
        <v>12</v>
      </c>
    </row>
    <row r="55" spans="1:14" ht="12.75" x14ac:dyDescent="0.2">
      <c r="A55" s="105" t="s">
        <v>40</v>
      </c>
      <c r="B55" s="106" t="s">
        <v>9</v>
      </c>
      <c r="C55" s="106" t="s">
        <v>10</v>
      </c>
      <c r="D55" s="107">
        <v>87.7</v>
      </c>
      <c r="E55" s="107">
        <v>37.299999999999997</v>
      </c>
      <c r="F55" s="107">
        <v>14</v>
      </c>
      <c r="G55" s="107">
        <v>11.5</v>
      </c>
      <c r="H55" s="107"/>
      <c r="I55" s="110">
        <f t="shared" si="3"/>
        <v>25.5</v>
      </c>
      <c r="J55" s="107">
        <v>6.8</v>
      </c>
      <c r="K55" s="119">
        <v>7.2</v>
      </c>
      <c r="L55" s="107">
        <v>7</v>
      </c>
      <c r="M55" s="112" t="s">
        <v>11</v>
      </c>
      <c r="N55" s="111" t="s">
        <v>12</v>
      </c>
    </row>
    <row r="56" spans="1:14" ht="12.75" x14ac:dyDescent="0.2">
      <c r="A56" s="16"/>
      <c r="B56" s="2"/>
      <c r="C56" s="2"/>
      <c r="D56" s="3"/>
      <c r="E56" s="3"/>
      <c r="F56" s="3"/>
      <c r="G56" s="2"/>
      <c r="H56" s="2"/>
      <c r="I56" s="2"/>
      <c r="J56" s="2"/>
      <c r="K56" s="2"/>
      <c r="L56" s="2"/>
      <c r="M56" s="2"/>
      <c r="N56" s="17"/>
    </row>
    <row r="57" spans="1:14" ht="12.75" x14ac:dyDescent="0.2">
      <c r="A57" s="199" t="s">
        <v>58</v>
      </c>
      <c r="B57" s="200"/>
      <c r="C57" s="203" t="s">
        <v>74</v>
      </c>
      <c r="D57" s="196" t="s">
        <v>49</v>
      </c>
      <c r="E57" s="196"/>
      <c r="F57" s="196"/>
      <c r="G57" s="196"/>
      <c r="H57" s="2"/>
      <c r="I57" s="2"/>
      <c r="J57" s="2"/>
      <c r="K57" s="2"/>
      <c r="L57" s="2"/>
      <c r="M57" s="2"/>
      <c r="N57" s="17"/>
    </row>
    <row r="58" spans="1:14" ht="12.75" x14ac:dyDescent="0.2">
      <c r="A58" s="201"/>
      <c r="B58" s="202"/>
      <c r="C58" s="204"/>
      <c r="D58" s="148" t="s">
        <v>50</v>
      </c>
      <c r="E58" s="100" t="s">
        <v>51</v>
      </c>
      <c r="F58" s="116" t="s">
        <v>52</v>
      </c>
      <c r="G58" s="146" t="s">
        <v>123</v>
      </c>
      <c r="H58" s="2"/>
      <c r="I58" s="2"/>
      <c r="J58" s="2"/>
      <c r="K58" s="2"/>
      <c r="L58" s="2"/>
      <c r="M58" s="2"/>
      <c r="N58" s="17"/>
    </row>
    <row r="59" spans="1:14" ht="12.75" x14ac:dyDescent="0.2">
      <c r="A59" s="194" t="s">
        <v>44</v>
      </c>
      <c r="B59" s="195"/>
      <c r="C59" s="23">
        <f>482.3+179.3+24.8</f>
        <v>686.4</v>
      </c>
      <c r="D59" s="91">
        <v>1</v>
      </c>
      <c r="E59" s="100">
        <v>1</v>
      </c>
      <c r="F59" s="116">
        <v>6</v>
      </c>
      <c r="G59" s="147">
        <v>1</v>
      </c>
      <c r="H59" s="2"/>
      <c r="I59" s="2"/>
      <c r="J59" s="2"/>
      <c r="K59" s="2"/>
      <c r="L59" s="2"/>
      <c r="M59" s="2"/>
      <c r="N59" s="17"/>
    </row>
    <row r="60" spans="1:14" ht="12.75" x14ac:dyDescent="0.2">
      <c r="A60" s="194" t="s">
        <v>48</v>
      </c>
      <c r="B60" s="195"/>
      <c r="C60" s="23">
        <f>440+189.3</f>
        <v>629.29999999999995</v>
      </c>
      <c r="D60" s="91">
        <v>2</v>
      </c>
      <c r="E60" s="101"/>
      <c r="F60" s="116">
        <v>3</v>
      </c>
      <c r="G60" s="147"/>
      <c r="H60" s="2"/>
      <c r="I60" s="2"/>
      <c r="J60" s="2"/>
      <c r="K60" s="2"/>
      <c r="L60" s="2"/>
      <c r="M60" s="2"/>
      <c r="N60" s="17"/>
    </row>
    <row r="61" spans="1:14" ht="12.75" x14ac:dyDescent="0.2">
      <c r="A61" s="194" t="s">
        <v>46</v>
      </c>
      <c r="B61" s="195"/>
      <c r="C61" s="23">
        <v>439.8</v>
      </c>
      <c r="D61" s="91">
        <v>2</v>
      </c>
      <c r="E61" s="101"/>
      <c r="F61" s="116">
        <v>3</v>
      </c>
      <c r="G61" s="147"/>
      <c r="H61" s="2"/>
      <c r="I61" s="2"/>
      <c r="J61" s="2"/>
      <c r="K61" s="2"/>
      <c r="L61" s="2"/>
      <c r="M61" s="2"/>
      <c r="N61" s="17"/>
    </row>
    <row r="62" spans="1:14" ht="12.75" x14ac:dyDescent="0.2">
      <c r="A62" s="194" t="s">
        <v>47</v>
      </c>
      <c r="B62" s="195"/>
      <c r="C62" s="23">
        <v>261.2</v>
      </c>
      <c r="D62" s="91">
        <v>2</v>
      </c>
      <c r="E62" s="101"/>
      <c r="F62" s="116">
        <v>1</v>
      </c>
      <c r="G62" s="147"/>
      <c r="H62" s="2"/>
      <c r="I62" s="2"/>
      <c r="J62" s="2"/>
      <c r="K62" s="2"/>
      <c r="L62" s="2"/>
      <c r="M62" s="2"/>
      <c r="N62" s="17"/>
    </row>
    <row r="63" spans="1:14" ht="12.75" x14ac:dyDescent="0.2">
      <c r="A63" s="197" t="s">
        <v>54</v>
      </c>
      <c r="B63" s="198"/>
      <c r="C63" s="23">
        <f>SUM(C59:C62)</f>
        <v>2016.6999999999998</v>
      </c>
      <c r="D63" s="91" t="s">
        <v>55</v>
      </c>
      <c r="E63" s="100" t="s">
        <v>57</v>
      </c>
      <c r="F63" s="116" t="s">
        <v>56</v>
      </c>
      <c r="G63" s="147" t="s">
        <v>57</v>
      </c>
      <c r="H63" s="2"/>
      <c r="I63" s="2"/>
      <c r="J63" s="2"/>
      <c r="K63" s="2"/>
      <c r="L63" s="2"/>
      <c r="M63" s="2"/>
      <c r="N63" s="17"/>
    </row>
    <row r="64" spans="1:14" ht="15.75" customHeight="1" thickBot="1" x14ac:dyDescent="0.25">
      <c r="A64" s="18"/>
      <c r="B64" s="19"/>
      <c r="C64" s="19"/>
      <c r="D64" s="20"/>
      <c r="E64" s="20"/>
      <c r="F64" s="20"/>
      <c r="G64" s="19"/>
      <c r="H64" s="19"/>
      <c r="I64" s="19"/>
      <c r="J64" s="19"/>
      <c r="K64" s="19"/>
      <c r="L64" s="19"/>
      <c r="M64" s="19"/>
      <c r="N64" s="21"/>
    </row>
    <row r="65" spans="1:14" ht="15.75" customHeight="1" x14ac:dyDescent="0.2">
      <c r="A65" s="2"/>
      <c r="B65" s="2"/>
      <c r="C65" s="2"/>
      <c r="D65" s="3"/>
      <c r="E65" s="3"/>
      <c r="F65" s="3"/>
      <c r="G65" s="2"/>
      <c r="H65" s="2"/>
      <c r="I65" s="2"/>
      <c r="J65" s="2"/>
      <c r="K65" s="2"/>
      <c r="L65" s="2"/>
      <c r="M65" s="2"/>
      <c r="N65" s="5"/>
    </row>
    <row r="66" spans="1:14" ht="15.75" customHeight="1" thickBot="1" x14ac:dyDescent="0.25">
      <c r="B66" s="59"/>
      <c r="C66" s="59"/>
      <c r="D66" s="32"/>
      <c r="E66" s="32"/>
      <c r="F66"/>
      <c r="G66" s="81"/>
      <c r="H66" s="2"/>
      <c r="I66" s="2"/>
      <c r="J66" s="2"/>
      <c r="K66" s="2"/>
      <c r="L66" s="2"/>
      <c r="M66" s="2"/>
      <c r="N66" s="5"/>
    </row>
    <row r="67" spans="1:14" ht="24.6" customHeight="1" x14ac:dyDescent="0.2">
      <c r="A67" s="149" t="s">
        <v>95</v>
      </c>
      <c r="B67" s="150"/>
      <c r="C67" s="150"/>
      <c r="D67" s="150"/>
      <c r="E67" s="151"/>
      <c r="F67" s="168"/>
      <c r="G67" s="169"/>
      <c r="H67" s="2"/>
      <c r="I67" s="2"/>
      <c r="J67" s="2"/>
      <c r="K67" s="2"/>
      <c r="L67" s="2"/>
      <c r="M67" s="2"/>
      <c r="N67" s="5"/>
    </row>
    <row r="68" spans="1:14" ht="14.45" customHeight="1" x14ac:dyDescent="0.2">
      <c r="A68" s="176" t="s">
        <v>96</v>
      </c>
      <c r="B68" s="177"/>
      <c r="C68" s="69">
        <v>3977</v>
      </c>
      <c r="D68" s="70" t="s">
        <v>97</v>
      </c>
      <c r="E68" s="72">
        <v>0.4</v>
      </c>
      <c r="F68" s="170" t="s">
        <v>98</v>
      </c>
      <c r="G68" s="171"/>
      <c r="H68" s="2"/>
      <c r="I68" s="2"/>
      <c r="J68" s="2"/>
      <c r="K68" s="2"/>
      <c r="L68" s="2"/>
      <c r="M68" s="2"/>
      <c r="N68" s="5"/>
    </row>
    <row r="69" spans="1:14" ht="15.75" customHeight="1" x14ac:dyDescent="0.2">
      <c r="A69" s="172" t="s">
        <v>100</v>
      </c>
      <c r="B69" s="173"/>
      <c r="C69" s="50">
        <f>7+13+1+1</f>
        <v>22</v>
      </c>
      <c r="D69" s="46" t="s">
        <v>101</v>
      </c>
      <c r="E69" s="49"/>
      <c r="F69" s="164"/>
      <c r="G69" s="165"/>
      <c r="H69" s="2"/>
      <c r="I69" s="2"/>
      <c r="J69" s="2"/>
      <c r="K69" s="2"/>
      <c r="L69" s="2"/>
      <c r="M69" s="2"/>
      <c r="N69" s="5"/>
    </row>
    <row r="70" spans="1:14" ht="17.45" customHeight="1" x14ac:dyDescent="0.2">
      <c r="A70" s="172" t="s">
        <v>113</v>
      </c>
      <c r="B70" s="173"/>
      <c r="C70" s="50">
        <f>C69/E68</f>
        <v>55</v>
      </c>
      <c r="D70" s="74" t="s">
        <v>102</v>
      </c>
      <c r="E70" s="74"/>
      <c r="F70" s="164"/>
      <c r="G70" s="165"/>
      <c r="H70" s="2"/>
      <c r="I70" s="2"/>
      <c r="J70" s="2"/>
      <c r="K70" s="2"/>
      <c r="L70" s="2"/>
      <c r="M70" s="2"/>
      <c r="N70" s="5"/>
    </row>
    <row r="71" spans="1:14" ht="16.899999999999999" customHeight="1" x14ac:dyDescent="0.2">
      <c r="A71" s="172" t="s">
        <v>103</v>
      </c>
      <c r="B71" s="173"/>
      <c r="C71" s="50">
        <f>C63</f>
        <v>2016.6999999999998</v>
      </c>
      <c r="D71" s="46" t="s">
        <v>97</v>
      </c>
      <c r="E71" s="49"/>
      <c r="F71" s="164"/>
      <c r="G71" s="165"/>
      <c r="H71" s="2"/>
      <c r="I71" s="2"/>
      <c r="J71" s="2"/>
      <c r="K71" s="2"/>
      <c r="L71" s="2"/>
      <c r="M71" s="2"/>
      <c r="N71" s="5"/>
    </row>
    <row r="72" spans="1:14" ht="15.6" customHeight="1" x14ac:dyDescent="0.2">
      <c r="A72" s="172" t="s">
        <v>115</v>
      </c>
      <c r="B72" s="173"/>
      <c r="C72" s="47">
        <f>C71/C68</f>
        <v>0.50709077193864716</v>
      </c>
      <c r="D72" s="49"/>
      <c r="E72" s="49"/>
      <c r="F72" s="164"/>
      <c r="G72" s="165"/>
    </row>
    <row r="73" spans="1:14" ht="29.45" customHeight="1" x14ac:dyDescent="0.2">
      <c r="A73" s="172" t="s">
        <v>114</v>
      </c>
      <c r="B73" s="173"/>
      <c r="C73" s="52">
        <f>C59/C68</f>
        <v>0.1725924063364345</v>
      </c>
      <c r="D73" s="46"/>
      <c r="E73" s="49"/>
      <c r="F73" s="164"/>
      <c r="G73" s="165"/>
    </row>
    <row r="74" spans="1:14" ht="15" customHeight="1" x14ac:dyDescent="0.2">
      <c r="A74" s="172" t="s">
        <v>104</v>
      </c>
      <c r="B74" s="173"/>
      <c r="C74" s="35">
        <v>1498</v>
      </c>
      <c r="D74" s="46" t="s">
        <v>97</v>
      </c>
      <c r="E74" s="49"/>
      <c r="F74" s="166"/>
      <c r="G74" s="167"/>
    </row>
    <row r="75" spans="1:14" ht="26.45" customHeight="1" x14ac:dyDescent="0.2">
      <c r="A75" s="172" t="s">
        <v>121</v>
      </c>
      <c r="B75" s="173"/>
      <c r="C75" s="53">
        <f>(C74*100)/C68</f>
        <v>37.666582851395525</v>
      </c>
      <c r="D75" s="49" t="s">
        <v>105</v>
      </c>
      <c r="E75" s="55">
        <v>0.1</v>
      </c>
      <c r="F75" s="162" t="s">
        <v>127</v>
      </c>
      <c r="G75" s="163"/>
    </row>
    <row r="76" spans="1:14" ht="15.6" customHeight="1" x14ac:dyDescent="0.2">
      <c r="A76" s="172" t="s">
        <v>126</v>
      </c>
      <c r="B76" s="173"/>
      <c r="C76" s="53">
        <v>555</v>
      </c>
      <c r="D76" s="46" t="s">
        <v>97</v>
      </c>
      <c r="E76" s="49">
        <f>SUM(L31:L39,L41:L45,L47:L51,L53:L55)</f>
        <v>141</v>
      </c>
      <c r="F76" s="162" t="s">
        <v>128</v>
      </c>
      <c r="G76" s="163"/>
    </row>
    <row r="77" spans="1:14" ht="15.75" customHeight="1" x14ac:dyDescent="0.2">
      <c r="A77" s="172" t="s">
        <v>106</v>
      </c>
      <c r="B77" s="173"/>
      <c r="C77" s="61" t="s">
        <v>116</v>
      </c>
      <c r="D77" s="46" t="s">
        <v>107</v>
      </c>
      <c r="E77" s="35"/>
      <c r="F77" s="158"/>
      <c r="G77" s="159"/>
    </row>
    <row r="78" spans="1:14" ht="15.75" customHeight="1" x14ac:dyDescent="0.2">
      <c r="A78" s="172" t="s">
        <v>109</v>
      </c>
      <c r="B78" s="173"/>
      <c r="C78" s="55">
        <f>18/22</f>
        <v>0.81818181818181823</v>
      </c>
      <c r="D78" s="55"/>
      <c r="E78" s="49"/>
      <c r="F78" s="160"/>
      <c r="G78" s="161"/>
    </row>
    <row r="79" spans="1:14" ht="15.75" customHeight="1" x14ac:dyDescent="0.2">
      <c r="A79" s="172" t="s">
        <v>122</v>
      </c>
      <c r="B79" s="173"/>
      <c r="C79" s="35">
        <v>20</v>
      </c>
      <c r="D79" s="46"/>
      <c r="E79" s="49">
        <f>1.25*21+2.25</f>
        <v>28.5</v>
      </c>
      <c r="F79" s="162" t="s">
        <v>129</v>
      </c>
      <c r="G79" s="163"/>
    </row>
    <row r="80" spans="1:14" ht="15.75" customHeight="1" x14ac:dyDescent="0.2">
      <c r="A80" s="152"/>
      <c r="B80" s="80" t="s">
        <v>117</v>
      </c>
      <c r="C80" s="35">
        <v>1</v>
      </c>
      <c r="D80" s="49"/>
      <c r="E80" s="49"/>
      <c r="F80" s="164"/>
      <c r="G80" s="165"/>
    </row>
    <row r="81" spans="1:7" ht="15.75" customHeight="1" x14ac:dyDescent="0.2">
      <c r="A81" s="152"/>
      <c r="B81" s="80" t="s">
        <v>118</v>
      </c>
      <c r="C81" s="35">
        <v>4</v>
      </c>
      <c r="D81" s="49"/>
      <c r="E81" s="49"/>
      <c r="F81" s="164"/>
      <c r="G81" s="165"/>
    </row>
    <row r="82" spans="1:7" ht="15.75" customHeight="1" thickBot="1" x14ac:dyDescent="0.25">
      <c r="A82" s="174" t="s">
        <v>111</v>
      </c>
      <c r="B82" s="175"/>
      <c r="C82" s="153">
        <v>18</v>
      </c>
      <c r="D82" s="154"/>
      <c r="E82" s="155">
        <v>11</v>
      </c>
      <c r="F82" s="156" t="s">
        <v>130</v>
      </c>
      <c r="G82" s="157"/>
    </row>
    <row r="83" spans="1:7" ht="15.75" customHeight="1" x14ac:dyDescent="0.2">
      <c r="A83" s="66"/>
      <c r="B83" s="67"/>
      <c r="C83" s="63"/>
      <c r="D83" s="64"/>
      <c r="E83" s="68"/>
      <c r="F83" s="63"/>
      <c r="G83" s="68"/>
    </row>
  </sheetData>
  <mergeCells count="56">
    <mergeCell ref="A10:F10"/>
    <mergeCell ref="C11:F11"/>
    <mergeCell ref="C12:F12"/>
    <mergeCell ref="C13:F13"/>
    <mergeCell ref="A11:B11"/>
    <mergeCell ref="A12:B12"/>
    <mergeCell ref="A13:B13"/>
    <mergeCell ref="A63:B63"/>
    <mergeCell ref="A57:B58"/>
    <mergeCell ref="C57:C58"/>
    <mergeCell ref="A60:B60"/>
    <mergeCell ref="A14:F14"/>
    <mergeCell ref="A17:B17"/>
    <mergeCell ref="A15:B15"/>
    <mergeCell ref="C17:F17"/>
    <mergeCell ref="A16:F16"/>
    <mergeCell ref="C15:F15"/>
    <mergeCell ref="B20:L20"/>
    <mergeCell ref="A59:B59"/>
    <mergeCell ref="A61:B61"/>
    <mergeCell ref="A62:B62"/>
    <mergeCell ref="D57:G57"/>
    <mergeCell ref="A30:N30"/>
    <mergeCell ref="A40:N40"/>
    <mergeCell ref="A46:N46"/>
    <mergeCell ref="A52:N52"/>
    <mergeCell ref="A21:A26"/>
    <mergeCell ref="A68:B68"/>
    <mergeCell ref="A69:B69"/>
    <mergeCell ref="A70:B70"/>
    <mergeCell ref="A71:B71"/>
    <mergeCell ref="A72:B72"/>
    <mergeCell ref="A77:B77"/>
    <mergeCell ref="A78:B78"/>
    <mergeCell ref="A79:B79"/>
    <mergeCell ref="A82:B82"/>
    <mergeCell ref="A73:B73"/>
    <mergeCell ref="A74:B74"/>
    <mergeCell ref="A75:B75"/>
    <mergeCell ref="A76:B7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82:G82"/>
    <mergeCell ref="F77:G77"/>
    <mergeCell ref="F78:G78"/>
    <mergeCell ref="F79:G79"/>
    <mergeCell ref="F80:G80"/>
    <mergeCell ref="F81:G81"/>
  </mergeCells>
  <phoneticPr fontId="7" type="noConversion"/>
  <printOptions horizontalCentered="1"/>
  <pageMargins left="0.25" right="0.25" top="0.75" bottom="0.75" header="0.3" footer="0.3"/>
  <pageSetup paperSize="9" scale="50" fitToHeight="0" pageOrder="overThenDown" orientation="portrait" cellComments="atEnd" r:id="rId1"/>
  <rowBreaks count="1" manualBreakCount="1">
    <brk id="6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9D78-9653-4074-83D9-68075CBF076E}">
  <dimension ref="A1:L29"/>
  <sheetViews>
    <sheetView zoomScale="80" zoomScaleNormal="80" workbookViewId="0">
      <selection activeCell="G20" sqref="A1:G20"/>
    </sheetView>
  </sheetViews>
  <sheetFormatPr defaultRowHeight="12.75" x14ac:dyDescent="0.2"/>
  <cols>
    <col min="1" max="1" width="21.28515625" customWidth="1"/>
    <col min="2" max="2" width="15.5703125" customWidth="1"/>
    <col min="4" max="4" width="8.85546875" customWidth="1"/>
    <col min="6" max="6" width="8.7109375" customWidth="1"/>
    <col min="7" max="7" width="10" customWidth="1"/>
  </cols>
  <sheetData>
    <row r="1" spans="1:12" ht="15" x14ac:dyDescent="0.2">
      <c r="A1" s="60" t="s">
        <v>95</v>
      </c>
      <c r="B1" s="59"/>
      <c r="C1" s="59"/>
      <c r="D1" s="32"/>
      <c r="E1" s="32"/>
      <c r="G1" s="81"/>
      <c r="H1" s="33"/>
      <c r="I1" s="33"/>
      <c r="J1" s="45"/>
      <c r="K1" s="45"/>
      <c r="L1" s="45"/>
    </row>
    <row r="2" spans="1:12" x14ac:dyDescent="0.2">
      <c r="A2" s="34"/>
      <c r="B2" s="32"/>
      <c r="C2" s="32"/>
      <c r="D2" s="32"/>
      <c r="E2" s="34"/>
      <c r="F2" s="33"/>
      <c r="G2" s="33"/>
      <c r="H2" s="33"/>
      <c r="I2" s="33"/>
      <c r="J2" s="45"/>
      <c r="K2" s="45"/>
      <c r="L2" s="45"/>
    </row>
    <row r="3" spans="1:12" ht="18" customHeight="1" x14ac:dyDescent="0.2">
      <c r="A3" s="229" t="s">
        <v>96</v>
      </c>
      <c r="B3" s="177"/>
      <c r="C3" s="69">
        <v>3977</v>
      </c>
      <c r="D3" s="70" t="s">
        <v>97</v>
      </c>
      <c r="E3" s="71"/>
      <c r="F3" s="72">
        <v>0.4</v>
      </c>
      <c r="G3" s="75" t="s">
        <v>98</v>
      </c>
      <c r="J3" s="45"/>
      <c r="K3" s="45"/>
      <c r="L3" s="45"/>
    </row>
    <row r="4" spans="1:12" ht="13.15" hidden="1" customHeight="1" x14ac:dyDescent="0.2">
      <c r="A4" s="76" t="s">
        <v>99</v>
      </c>
      <c r="B4" s="79"/>
      <c r="C4" s="63">
        <v>2576</v>
      </c>
      <c r="D4" s="64" t="s">
        <v>97</v>
      </c>
      <c r="E4" s="68"/>
      <c r="F4" s="65">
        <v>0.25</v>
      </c>
      <c r="G4" s="77" t="s">
        <v>98</v>
      </c>
      <c r="J4" s="45"/>
      <c r="K4" s="45"/>
      <c r="L4" s="45"/>
    </row>
    <row r="5" spans="1:12" x14ac:dyDescent="0.2">
      <c r="A5" s="218" t="s">
        <v>100</v>
      </c>
      <c r="B5" s="173"/>
      <c r="C5" s="50">
        <f>7+13+1+1</f>
        <v>22</v>
      </c>
      <c r="D5" s="46" t="s">
        <v>101</v>
      </c>
      <c r="E5" s="49"/>
      <c r="F5" s="35"/>
      <c r="G5" s="48"/>
      <c r="J5" s="45"/>
      <c r="K5" s="45"/>
      <c r="L5" s="45"/>
    </row>
    <row r="6" spans="1:12" ht="16.899999999999999" customHeight="1" x14ac:dyDescent="0.2">
      <c r="A6" s="218" t="s">
        <v>113</v>
      </c>
      <c r="B6" s="173"/>
      <c r="C6" s="50">
        <f>C5/F3</f>
        <v>55</v>
      </c>
      <c r="D6" s="74" t="s">
        <v>102</v>
      </c>
      <c r="E6" s="74"/>
      <c r="F6" s="35"/>
      <c r="G6" s="48"/>
      <c r="J6" s="45"/>
      <c r="K6" s="45"/>
      <c r="L6" s="45"/>
    </row>
    <row r="7" spans="1:12" x14ac:dyDescent="0.2">
      <c r="A7" s="218" t="s">
        <v>103</v>
      </c>
      <c r="B7" s="173"/>
      <c r="C7" s="50">
        <f>B29</f>
        <v>1946</v>
      </c>
      <c r="D7" s="46" t="s">
        <v>97</v>
      </c>
      <c r="E7" s="49"/>
      <c r="F7" s="35"/>
      <c r="G7" s="48"/>
      <c r="J7" s="45"/>
      <c r="K7" s="45"/>
      <c r="L7" s="45"/>
    </row>
    <row r="8" spans="1:12" ht="26.45" customHeight="1" x14ac:dyDescent="0.2">
      <c r="A8" s="218" t="s">
        <v>115</v>
      </c>
      <c r="B8" s="173"/>
      <c r="C8" s="47">
        <f>C7/C3</f>
        <v>0.48931355292934375</v>
      </c>
      <c r="D8" s="49"/>
      <c r="E8" s="49"/>
      <c r="F8" s="35"/>
      <c r="G8" s="51"/>
      <c r="J8" s="45"/>
      <c r="K8" s="45"/>
      <c r="L8" s="45"/>
    </row>
    <row r="9" spans="1:12" ht="31.9" customHeight="1" x14ac:dyDescent="0.2">
      <c r="A9" s="218" t="s">
        <v>114</v>
      </c>
      <c r="B9" s="173"/>
      <c r="C9" s="52">
        <f>(C57+C66+C74+C75)/C4</f>
        <v>0</v>
      </c>
      <c r="D9" s="46"/>
      <c r="E9" s="49"/>
      <c r="F9" s="35"/>
      <c r="G9" s="51"/>
      <c r="J9" s="45"/>
      <c r="K9" s="45"/>
      <c r="L9" s="45"/>
    </row>
    <row r="10" spans="1:12" ht="13.9" customHeight="1" x14ac:dyDescent="0.2">
      <c r="A10" s="218" t="s">
        <v>104</v>
      </c>
      <c r="B10" s="173"/>
      <c r="C10" s="35">
        <v>1498</v>
      </c>
      <c r="D10" s="46" t="s">
        <v>97</v>
      </c>
      <c r="E10" s="49"/>
      <c r="F10" s="47"/>
      <c r="G10" s="48"/>
      <c r="J10" s="45"/>
      <c r="K10" s="45"/>
      <c r="L10" s="45"/>
    </row>
    <row r="11" spans="1:12" ht="31.15" customHeight="1" x14ac:dyDescent="0.2">
      <c r="A11" s="218" t="s">
        <v>121</v>
      </c>
      <c r="B11" s="173"/>
      <c r="C11" s="53">
        <f>(C10*100)/C3</f>
        <v>37.666582851395525</v>
      </c>
      <c r="D11" s="49" t="s">
        <v>105</v>
      </c>
      <c r="E11" s="49"/>
      <c r="F11" s="54"/>
      <c r="G11" s="51"/>
      <c r="J11" s="45"/>
      <c r="K11" s="45"/>
      <c r="L11" s="45"/>
    </row>
    <row r="12" spans="1:12" ht="12.6" customHeight="1" x14ac:dyDescent="0.2">
      <c r="A12" s="218" t="s">
        <v>119</v>
      </c>
      <c r="B12" s="173"/>
      <c r="C12" s="53">
        <v>555</v>
      </c>
      <c r="D12" s="46" t="s">
        <v>97</v>
      </c>
      <c r="E12" s="49"/>
      <c r="F12" s="35"/>
      <c r="G12" s="51"/>
      <c r="J12" s="45"/>
      <c r="K12" s="45"/>
      <c r="L12" s="45"/>
    </row>
    <row r="13" spans="1:12" ht="25.15" customHeight="1" x14ac:dyDescent="0.2">
      <c r="A13" s="218" t="s">
        <v>120</v>
      </c>
      <c r="B13" s="173"/>
      <c r="C13" s="62">
        <f>C12/C3</f>
        <v>0.13955242645209956</v>
      </c>
      <c r="D13" s="46"/>
      <c r="E13" s="49"/>
      <c r="F13" s="35"/>
      <c r="G13" s="51"/>
      <c r="J13" s="45"/>
      <c r="K13" s="45"/>
      <c r="L13" s="45"/>
    </row>
    <row r="14" spans="1:12" ht="16.149999999999999" customHeight="1" x14ac:dyDescent="0.2">
      <c r="A14" s="218" t="s">
        <v>106</v>
      </c>
      <c r="B14" s="173"/>
      <c r="C14" s="61" t="s">
        <v>116</v>
      </c>
      <c r="D14" s="46" t="s">
        <v>107</v>
      </c>
      <c r="E14" s="49"/>
      <c r="F14" s="35">
        <v>14.56</v>
      </c>
      <c r="G14" s="51" t="s">
        <v>108</v>
      </c>
      <c r="J14" s="45"/>
      <c r="K14" s="45"/>
      <c r="L14" s="45"/>
    </row>
    <row r="15" spans="1:12" x14ac:dyDescent="0.2">
      <c r="A15" s="218" t="s">
        <v>109</v>
      </c>
      <c r="B15" s="173"/>
      <c r="C15" s="55">
        <f>18/22</f>
        <v>0.81818181818181823</v>
      </c>
      <c r="D15" s="55"/>
      <c r="E15" s="49"/>
      <c r="F15" s="160"/>
      <c r="G15" s="228"/>
      <c r="J15" s="45"/>
      <c r="K15" s="45"/>
      <c r="L15" s="45"/>
    </row>
    <row r="16" spans="1:12" ht="18.600000000000001" customHeight="1" x14ac:dyDescent="0.2">
      <c r="A16" s="218" t="s">
        <v>110</v>
      </c>
      <c r="B16" s="173"/>
      <c r="C16" s="35">
        <v>20</v>
      </c>
      <c r="D16" s="46"/>
      <c r="E16" s="49"/>
      <c r="F16" s="56"/>
      <c r="G16" s="51"/>
      <c r="J16" s="45"/>
      <c r="K16" s="45"/>
      <c r="L16" s="45"/>
    </row>
    <row r="17" spans="1:12" x14ac:dyDescent="0.2">
      <c r="A17" s="78"/>
      <c r="B17" s="80" t="s">
        <v>117</v>
      </c>
      <c r="C17" s="35">
        <v>1</v>
      </c>
      <c r="D17" s="49"/>
      <c r="E17" s="49"/>
      <c r="F17" s="35"/>
      <c r="G17" s="51"/>
      <c r="J17" s="45"/>
      <c r="K17" s="45"/>
      <c r="L17" s="45"/>
    </row>
    <row r="18" spans="1:12" x14ac:dyDescent="0.2">
      <c r="A18" s="78"/>
      <c r="B18" s="80" t="s">
        <v>118</v>
      </c>
      <c r="C18" s="35">
        <v>4</v>
      </c>
      <c r="D18" s="49"/>
      <c r="E18" s="49"/>
      <c r="F18" s="35"/>
      <c r="G18" s="51"/>
      <c r="J18" s="45"/>
      <c r="K18" s="45"/>
      <c r="L18" s="45"/>
    </row>
    <row r="19" spans="1:12" ht="13.9" customHeight="1" x14ac:dyDescent="0.2">
      <c r="A19" s="226" t="s">
        <v>111</v>
      </c>
      <c r="B19" s="227"/>
      <c r="C19" s="73">
        <v>18</v>
      </c>
      <c r="D19" s="57"/>
      <c r="E19" s="36"/>
      <c r="F19" s="37"/>
      <c r="G19" s="58"/>
      <c r="J19" s="45"/>
      <c r="K19" s="45"/>
      <c r="L19" s="45"/>
    </row>
    <row r="20" spans="1:12" x14ac:dyDescent="0.2">
      <c r="A20" s="66"/>
      <c r="B20" s="67"/>
      <c r="C20" s="63"/>
      <c r="D20" s="64"/>
      <c r="E20" s="68"/>
      <c r="F20" s="63"/>
      <c r="G20" s="68"/>
      <c r="J20" s="45"/>
      <c r="K20" s="45"/>
      <c r="L20" s="45"/>
    </row>
    <row r="23" spans="1:12" x14ac:dyDescent="0.2">
      <c r="A23" s="219" t="s">
        <v>58</v>
      </c>
      <c r="B23" s="221" t="s">
        <v>112</v>
      </c>
      <c r="C23" s="223" t="s">
        <v>49</v>
      </c>
      <c r="D23" s="224"/>
      <c r="E23" s="224"/>
      <c r="F23" s="225"/>
    </row>
    <row r="24" spans="1:12" x14ac:dyDescent="0.2">
      <c r="A24" s="220"/>
      <c r="B24" s="222"/>
      <c r="C24" s="38" t="s">
        <v>50</v>
      </c>
      <c r="D24" s="39" t="s">
        <v>51</v>
      </c>
      <c r="E24" s="39" t="s">
        <v>52</v>
      </c>
      <c r="F24" s="40" t="s">
        <v>53</v>
      </c>
    </row>
    <row r="25" spans="1:12" x14ac:dyDescent="0.2">
      <c r="A25" s="41" t="s">
        <v>44</v>
      </c>
      <c r="B25" s="42" t="s">
        <v>75</v>
      </c>
      <c r="C25" s="43">
        <v>1</v>
      </c>
      <c r="D25" s="43">
        <v>6</v>
      </c>
      <c r="E25" s="43">
        <v>1</v>
      </c>
      <c r="F25" s="43">
        <v>1</v>
      </c>
    </row>
    <row r="26" spans="1:12" x14ac:dyDescent="0.2">
      <c r="A26" s="41" t="s">
        <v>48</v>
      </c>
      <c r="B26" s="42" t="s">
        <v>76</v>
      </c>
      <c r="C26" s="43">
        <v>2</v>
      </c>
      <c r="D26" s="43">
        <v>3</v>
      </c>
      <c r="E26" s="43"/>
      <c r="F26" s="43"/>
    </row>
    <row r="27" spans="1:12" x14ac:dyDescent="0.2">
      <c r="A27" s="41" t="s">
        <v>46</v>
      </c>
      <c r="B27" s="42" t="s">
        <v>77</v>
      </c>
      <c r="C27" s="43">
        <v>2</v>
      </c>
      <c r="D27" s="43">
        <v>3</v>
      </c>
      <c r="E27" s="43"/>
      <c r="F27" s="43"/>
    </row>
    <row r="28" spans="1:12" x14ac:dyDescent="0.2">
      <c r="A28" s="41" t="s">
        <v>47</v>
      </c>
      <c r="B28" s="42" t="s">
        <v>78</v>
      </c>
      <c r="C28" s="43">
        <v>2</v>
      </c>
      <c r="D28" s="43">
        <v>1</v>
      </c>
      <c r="E28" s="43"/>
      <c r="F28" s="43"/>
    </row>
    <row r="29" spans="1:12" x14ac:dyDescent="0.2">
      <c r="A29" s="44" t="s">
        <v>54</v>
      </c>
      <c r="B29" s="42">
        <f>B25+B26+B27+B28</f>
        <v>1946</v>
      </c>
      <c r="C29" s="43" t="s">
        <v>55</v>
      </c>
      <c r="D29" s="43" t="s">
        <v>56</v>
      </c>
      <c r="E29" s="43" t="s">
        <v>57</v>
      </c>
      <c r="F29" s="43" t="s">
        <v>57</v>
      </c>
    </row>
  </sheetData>
  <mergeCells count="18">
    <mergeCell ref="F15:G15"/>
    <mergeCell ref="A8:B8"/>
    <mergeCell ref="A9:B9"/>
    <mergeCell ref="A10:B10"/>
    <mergeCell ref="A3:B3"/>
    <mergeCell ref="A5:B5"/>
    <mergeCell ref="A6:B6"/>
    <mergeCell ref="A7:B7"/>
    <mergeCell ref="A16:B16"/>
    <mergeCell ref="A23:A24"/>
    <mergeCell ref="B23:B24"/>
    <mergeCell ref="C23:F23"/>
    <mergeCell ref="A19:B19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Pany Inthaxoum</cp:lastModifiedBy>
  <cp:lastPrinted>2025-04-29T11:08:24Z</cp:lastPrinted>
  <dcterms:created xsi:type="dcterms:W3CDTF">2023-05-31T15:55:50Z</dcterms:created>
  <dcterms:modified xsi:type="dcterms:W3CDTF">2025-05-02T11:20:04Z</dcterms:modified>
</cp:coreProperties>
</file>